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116" yWindow="-156" windowWidth="9504" windowHeight="10548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25 августа 2025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25 августа 2025'!$E$1:$E$260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G165" i="9"/>
  <c r="G164" s="1"/>
  <c r="H165"/>
  <c r="H164" s="1"/>
  <c r="F165"/>
  <c r="F164" s="1"/>
  <c r="G162"/>
  <c r="G161" s="1"/>
  <c r="H162"/>
  <c r="H161" s="1"/>
  <c r="F162"/>
  <c r="F161" s="1"/>
  <c r="F37"/>
  <c r="F160" l="1"/>
  <c r="G177"/>
  <c r="H177"/>
  <c r="G255" l="1"/>
  <c r="H255"/>
  <c r="F255"/>
  <c r="G253"/>
  <c r="H253"/>
  <c r="F253"/>
  <c r="G246"/>
  <c r="H246"/>
  <c r="F246"/>
  <c r="G239"/>
  <c r="G238" s="1"/>
  <c r="G237" s="1"/>
  <c r="H239"/>
  <c r="H238" s="1"/>
  <c r="H237" s="1"/>
  <c r="F239"/>
  <c r="F238" s="1"/>
  <c r="F237" s="1"/>
  <c r="G233"/>
  <c r="H233"/>
  <c r="F233"/>
  <c r="G231"/>
  <c r="H231"/>
  <c r="F231"/>
  <c r="G223"/>
  <c r="H223"/>
  <c r="F223"/>
  <c r="G216"/>
  <c r="H216"/>
  <c r="F216"/>
  <c r="G201"/>
  <c r="H201"/>
  <c r="F201"/>
  <c r="G196"/>
  <c r="H196"/>
  <c r="F196"/>
  <c r="G191"/>
  <c r="H191"/>
  <c r="F191"/>
  <c r="G186"/>
  <c r="H186"/>
  <c r="F186"/>
  <c r="G182"/>
  <c r="H182"/>
  <c r="F182"/>
  <c r="G175"/>
  <c r="H175"/>
  <c r="F175"/>
  <c r="G170"/>
  <c r="H170"/>
  <c r="F170"/>
  <c r="G154"/>
  <c r="H154"/>
  <c r="F154"/>
  <c r="G146"/>
  <c r="H146"/>
  <c r="F146"/>
  <c r="G139"/>
  <c r="G138" s="1"/>
  <c r="G137" s="1"/>
  <c r="H139"/>
  <c r="H138" s="1"/>
  <c r="H137" s="1"/>
  <c r="F139"/>
  <c r="F138" s="1"/>
  <c r="F137" s="1"/>
  <c r="G133"/>
  <c r="H133"/>
  <c r="F133"/>
  <c r="G126"/>
  <c r="H126"/>
  <c r="F126"/>
  <c r="G121"/>
  <c r="H121"/>
  <c r="F121"/>
  <c r="G98"/>
  <c r="H98"/>
  <c r="F98"/>
  <c r="G103"/>
  <c r="H103"/>
  <c r="F103"/>
  <c r="G96"/>
  <c r="H96"/>
  <c r="F85"/>
  <c r="F83" s="1"/>
  <c r="F82" s="1"/>
  <c r="F81" s="1"/>
  <c r="F80" s="1"/>
  <c r="G77"/>
  <c r="H77"/>
  <c r="F77"/>
  <c r="G59"/>
  <c r="G58" s="1"/>
  <c r="G57" s="1"/>
  <c r="G56" s="1"/>
  <c r="G55" s="1"/>
  <c r="H59"/>
  <c r="H58" s="1"/>
  <c r="H57" s="1"/>
  <c r="H56" s="1"/>
  <c r="H55" s="1"/>
  <c r="F59"/>
  <c r="F58" s="1"/>
  <c r="F57" s="1"/>
  <c r="F56" s="1"/>
  <c r="F55" s="1"/>
  <c r="F41"/>
  <c r="G28"/>
  <c r="H28"/>
  <c r="F28"/>
  <c r="H229" l="1"/>
  <c r="F229"/>
  <c r="G229"/>
  <c r="G144"/>
  <c r="H144"/>
  <c r="F144"/>
  <c r="G210"/>
  <c r="H210"/>
  <c r="F210"/>
  <c r="G95"/>
  <c r="H95"/>
  <c r="G42"/>
  <c r="H42"/>
  <c r="G44"/>
  <c r="H44"/>
  <c r="F44"/>
  <c r="F42"/>
  <c r="G41" l="1"/>
  <c r="H41"/>
  <c r="G160" l="1"/>
  <c r="G159" s="1"/>
  <c r="G158" s="1"/>
  <c r="H160"/>
  <c r="H159" s="1"/>
  <c r="H158" s="1"/>
  <c r="F159"/>
  <c r="F158" s="1"/>
  <c r="G132"/>
  <c r="G131" s="1"/>
  <c r="G130" s="1"/>
  <c r="H132"/>
  <c r="H131" s="1"/>
  <c r="H130" s="1"/>
  <c r="F132"/>
  <c r="F131" s="1"/>
  <c r="F130" s="1"/>
  <c r="G252" l="1"/>
  <c r="G251" s="1"/>
  <c r="H252"/>
  <c r="H251" s="1"/>
  <c r="G245"/>
  <c r="G244" s="1"/>
  <c r="G243" s="1"/>
  <c r="G242" s="1"/>
  <c r="G241" s="1"/>
  <c r="G235" s="1"/>
  <c r="H245"/>
  <c r="H244" s="1"/>
  <c r="H243" s="1"/>
  <c r="H242" s="1"/>
  <c r="H241" s="1"/>
  <c r="H235" s="1"/>
  <c r="F245"/>
  <c r="F244" s="1"/>
  <c r="F243" s="1"/>
  <c r="F242" s="1"/>
  <c r="F241" s="1"/>
  <c r="F235" s="1"/>
  <c r="G222"/>
  <c r="G221" s="1"/>
  <c r="G220" s="1"/>
  <c r="G219" s="1"/>
  <c r="G218" s="1"/>
  <c r="H222"/>
  <c r="H221" s="1"/>
  <c r="H220" s="1"/>
  <c r="H219" s="1"/>
  <c r="H218" s="1"/>
  <c r="F222"/>
  <c r="F221" s="1"/>
  <c r="F220" s="1"/>
  <c r="F219" s="1"/>
  <c r="F218" s="1"/>
  <c r="F200"/>
  <c r="H200"/>
  <c r="H198" s="1"/>
  <c r="G200"/>
  <c r="G198" s="1"/>
  <c r="H250" l="1"/>
  <c r="H249" s="1"/>
  <c r="H248" s="1"/>
  <c r="G250"/>
  <c r="G249" s="1"/>
  <c r="G248" s="1"/>
  <c r="G199"/>
  <c r="F252"/>
  <c r="F251" s="1"/>
  <c r="F198"/>
  <c r="F199"/>
  <c r="G228"/>
  <c r="G227" s="1"/>
  <c r="G226" s="1"/>
  <c r="G225" s="1"/>
  <c r="F228"/>
  <c r="F227" s="1"/>
  <c r="F226" s="1"/>
  <c r="F225" s="1"/>
  <c r="H228"/>
  <c r="H227" s="1"/>
  <c r="H226" s="1"/>
  <c r="H225" s="1"/>
  <c r="H199"/>
  <c r="G208"/>
  <c r="H208"/>
  <c r="F208"/>
  <c r="G212"/>
  <c r="H212"/>
  <c r="F212"/>
  <c r="G214"/>
  <c r="H214"/>
  <c r="F214"/>
  <c r="G195"/>
  <c r="H195"/>
  <c r="F195"/>
  <c r="H185"/>
  <c r="H184" s="1"/>
  <c r="G185"/>
  <c r="G184" s="1"/>
  <c r="F185"/>
  <c r="F184" s="1"/>
  <c r="G181"/>
  <c r="G180" s="1"/>
  <c r="H181"/>
  <c r="H180" s="1"/>
  <c r="F181"/>
  <c r="F180" s="1"/>
  <c r="H174"/>
  <c r="H173" s="1"/>
  <c r="H172" s="1"/>
  <c r="G174"/>
  <c r="G173" s="1"/>
  <c r="G172" s="1"/>
  <c r="F174"/>
  <c r="F173" s="1"/>
  <c r="F172" s="1"/>
  <c r="F143"/>
  <c r="H136"/>
  <c r="G136"/>
  <c r="G125"/>
  <c r="G124" s="1"/>
  <c r="G123" s="1"/>
  <c r="H125"/>
  <c r="H124" s="1"/>
  <c r="H123" s="1"/>
  <c r="F125"/>
  <c r="F124" s="1"/>
  <c r="F123" s="1"/>
  <c r="F120"/>
  <c r="F119" s="1"/>
  <c r="G120"/>
  <c r="G119" s="1"/>
  <c r="H120"/>
  <c r="H119" s="1"/>
  <c r="G102"/>
  <c r="G101" s="1"/>
  <c r="G100" s="1"/>
  <c r="H102"/>
  <c r="H101" s="1"/>
  <c r="H100" s="1"/>
  <c r="F102"/>
  <c r="F101" s="1"/>
  <c r="F100" s="1"/>
  <c r="F96"/>
  <c r="F95" s="1"/>
  <c r="F94" s="1"/>
  <c r="F93" s="1"/>
  <c r="H83"/>
  <c r="H82" s="1"/>
  <c r="H81" s="1"/>
  <c r="H80" s="1"/>
  <c r="G83"/>
  <c r="G82" s="1"/>
  <c r="G81" s="1"/>
  <c r="G80" s="1"/>
  <c r="H86"/>
  <c r="G86"/>
  <c r="F86"/>
  <c r="G88"/>
  <c r="H88"/>
  <c r="F88"/>
  <c r="G76"/>
  <c r="G75" s="1"/>
  <c r="G74" s="1"/>
  <c r="H76"/>
  <c r="H75" s="1"/>
  <c r="H74" s="1"/>
  <c r="F76"/>
  <c r="F75" s="1"/>
  <c r="F74" s="1"/>
  <c r="G51"/>
  <c r="H51"/>
  <c r="H50" s="1"/>
  <c r="F51"/>
  <c r="F53"/>
  <c r="H53"/>
  <c r="G53"/>
  <c r="G37"/>
  <c r="H37"/>
  <c r="G39"/>
  <c r="H39"/>
  <c r="F39"/>
  <c r="F250" l="1"/>
  <c r="F249" s="1"/>
  <c r="F248" s="1"/>
  <c r="F92"/>
  <c r="G206"/>
  <c r="H206"/>
  <c r="H205" s="1"/>
  <c r="H204" s="1"/>
  <c r="H203" s="1"/>
  <c r="F206"/>
  <c r="F205" s="1"/>
  <c r="F204" s="1"/>
  <c r="F203" s="1"/>
  <c r="F50"/>
  <c r="F49" s="1"/>
  <c r="G50"/>
  <c r="G48" s="1"/>
  <c r="G47" s="1"/>
  <c r="G179"/>
  <c r="F136"/>
  <c r="F179"/>
  <c r="G205"/>
  <c r="G204" s="1"/>
  <c r="G203" s="1"/>
  <c r="H179"/>
  <c r="G143"/>
  <c r="G142" s="1"/>
  <c r="G141" s="1"/>
  <c r="G129" s="1"/>
  <c r="H48"/>
  <c r="H47" s="1"/>
  <c r="F190"/>
  <c r="F189" s="1"/>
  <c r="F188" s="1"/>
  <c r="G194"/>
  <c r="G193" s="1"/>
  <c r="H194"/>
  <c r="H193" s="1"/>
  <c r="F194"/>
  <c r="F193" s="1"/>
  <c r="G169"/>
  <c r="G168" s="1"/>
  <c r="H169"/>
  <c r="H168" s="1"/>
  <c r="F169"/>
  <c r="F168" s="1"/>
  <c r="F167" s="1"/>
  <c r="F157" s="1"/>
  <c r="G153"/>
  <c r="G152" s="1"/>
  <c r="G151" s="1"/>
  <c r="H153"/>
  <c r="H152" s="1"/>
  <c r="H151" s="1"/>
  <c r="F153"/>
  <c r="F152" s="1"/>
  <c r="F151" s="1"/>
  <c r="H143"/>
  <c r="H142" s="1"/>
  <c r="H141" s="1"/>
  <c r="H129" s="1"/>
  <c r="F142"/>
  <c r="F141" s="1"/>
  <c r="G117"/>
  <c r="G116" s="1"/>
  <c r="H117"/>
  <c r="H116" s="1"/>
  <c r="F117"/>
  <c r="F116" s="1"/>
  <c r="G109"/>
  <c r="G108" s="1"/>
  <c r="G107" s="1"/>
  <c r="G106" s="1"/>
  <c r="G105" s="1"/>
  <c r="H109"/>
  <c r="H108" s="1"/>
  <c r="H107" s="1"/>
  <c r="H106" s="1"/>
  <c r="H105" s="1"/>
  <c r="F109"/>
  <c r="F108" s="1"/>
  <c r="F107" s="1"/>
  <c r="F106" s="1"/>
  <c r="F105" s="1"/>
  <c r="F115" l="1"/>
  <c r="F114" s="1"/>
  <c r="F113" s="1"/>
  <c r="F112" s="1"/>
  <c r="G115"/>
  <c r="G114" s="1"/>
  <c r="G113" s="1"/>
  <c r="G112" s="1"/>
  <c r="H115"/>
  <c r="H114" s="1"/>
  <c r="H113" s="1"/>
  <c r="H112" s="1"/>
  <c r="F178"/>
  <c r="F177" s="1"/>
  <c r="F91"/>
  <c r="G49"/>
  <c r="F129"/>
  <c r="F128" s="1"/>
  <c r="G94"/>
  <c r="G93" s="1"/>
  <c r="G92" s="1"/>
  <c r="G91" s="1"/>
  <c r="H94"/>
  <c r="H93" s="1"/>
  <c r="H92" s="1"/>
  <c r="H91" s="1"/>
  <c r="F156"/>
  <c r="G128"/>
  <c r="H128"/>
  <c r="G190"/>
  <c r="G189" s="1"/>
  <c r="G188" s="1"/>
  <c r="H190"/>
  <c r="H189" s="1"/>
  <c r="H188" s="1"/>
  <c r="G167"/>
  <c r="G157" s="1"/>
  <c r="G156" s="1"/>
  <c r="H167"/>
  <c r="H157" s="1"/>
  <c r="H156" s="1"/>
  <c r="H150"/>
  <c r="H149" s="1"/>
  <c r="G150"/>
  <c r="G149" s="1"/>
  <c r="F150"/>
  <c r="F149" s="1"/>
  <c r="H49"/>
  <c r="H111" l="1"/>
  <c r="F111"/>
  <c r="F148"/>
  <c r="G111"/>
  <c r="H148"/>
  <c r="G71"/>
  <c r="H71"/>
  <c r="F71"/>
  <c r="G67"/>
  <c r="H67"/>
  <c r="F67"/>
  <c r="G46"/>
  <c r="H46"/>
  <c r="F48"/>
  <c r="F47" s="1"/>
  <c r="F46" s="1"/>
  <c r="G35"/>
  <c r="G33" s="1"/>
  <c r="H35"/>
  <c r="H33" s="1"/>
  <c r="H32" s="1"/>
  <c r="H31" s="1"/>
  <c r="F35"/>
  <c r="F33" s="1"/>
  <c r="G21"/>
  <c r="G20" s="1"/>
  <c r="G19" s="1"/>
  <c r="G18" s="1"/>
  <c r="G17" s="1"/>
  <c r="G16" s="1"/>
  <c r="H21"/>
  <c r="H20" s="1"/>
  <c r="H19" s="1"/>
  <c r="H18" s="1"/>
  <c r="H17" s="1"/>
  <c r="H16" s="1"/>
  <c r="F21"/>
  <c r="F20" s="1"/>
  <c r="F19" s="1"/>
  <c r="F18" s="1"/>
  <c r="F17" s="1"/>
  <c r="F16" s="1"/>
  <c r="G32" l="1"/>
  <c r="G31" s="1"/>
  <c r="F32"/>
  <c r="F31" s="1"/>
  <c r="F65"/>
  <c r="F64" s="1"/>
  <c r="F66"/>
  <c r="G65"/>
  <c r="G64" s="1"/>
  <c r="G66"/>
  <c r="H65"/>
  <c r="H64" s="1"/>
  <c r="H66"/>
  <c r="F69"/>
  <c r="F70"/>
  <c r="G69"/>
  <c r="G70"/>
  <c r="H69"/>
  <c r="H70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63" i="9" l="1"/>
  <c r="H62" s="1"/>
  <c r="F63"/>
  <c r="F62" s="1"/>
  <c r="G63"/>
  <c r="G62" s="1"/>
  <c r="H27"/>
  <c r="H26" s="1"/>
  <c r="H25" s="1"/>
  <c r="H24" s="1"/>
  <c r="H23" s="1"/>
  <c r="H15" s="1"/>
  <c r="H14" s="1"/>
  <c r="G27"/>
  <c r="G26" s="1"/>
  <c r="F27"/>
  <c r="F26" s="1"/>
  <c r="G24"/>
  <c r="G23" s="1"/>
  <c r="G15" s="1"/>
  <c r="G148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G14" i="9" l="1"/>
  <c r="G258" s="1"/>
  <c r="F25"/>
  <c r="F24" s="1"/>
  <c r="F23" s="1"/>
  <c r="F15" s="1"/>
  <c r="F14" s="1"/>
  <c r="H258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258" i="9" l="1"/>
  <c r="F14" i="8"/>
  <c r="F312" s="1"/>
  <c r="H14"/>
  <c r="H312" s="1"/>
  <c r="G312"/>
  <c r="G303" i="7"/>
</calcChain>
</file>

<file path=xl/sharedStrings.xml><?xml version="1.0" encoding="utf-8"?>
<sst xmlns="http://schemas.openxmlformats.org/spreadsheetml/2006/main" count="2366" uniqueCount="472">
  <si>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</si>
  <si>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</si>
  <si>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</si>
  <si>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</si>
  <si>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</si>
  <si>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</si>
  <si>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</si>
  <si>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</si>
  <si>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</si>
  <si>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</si>
  <si>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</si>
  <si>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</si>
  <si>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</si>
  <si>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</si>
  <si>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</si>
  <si>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</si>
  <si>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</si>
  <si>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</si>
  <si>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</si>
  <si>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</si>
  <si>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</si>
  <si>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</si>
  <si>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</si>
  <si>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</si>
  <si>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</si>
  <si>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</si>
  <si>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</si>
  <si>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</si>
  <si>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</si>
  <si>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</si>
  <si>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</si>
  <si>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</si>
  <si>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</si>
  <si>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</si>
  <si>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</si>
  <si>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</si>
  <si>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</si>
  <si>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</si>
  <si>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</si>
  <si>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</si>
  <si>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</si>
  <si>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</si>
  <si>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</si>
  <si>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</si>
  <si>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</si>
  <si>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</si>
  <si>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</si>
  <si>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</si>
  <si>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</si>
  <si>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</si>
  <si>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</si>
  <si>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</si>
  <si>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</si>
  <si>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</si>
  <si>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</si>
  <si>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</si>
  <si>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</si>
  <si>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</si>
  <si>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</si>
  <si>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</si>
  <si>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</si>
  <si>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</si>
  <si>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</si>
  <si>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</si>
  <si>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</si>
  <si>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</si>
  <si>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</si>
  <si>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</si>
  <si>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</si>
  <si>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</si>
  <si>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</si>
  <si>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</si>
  <si>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</si>
  <si>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</si>
  <si>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</si>
  <si>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</si>
  <si>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</si>
  <si>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</si>
  <si>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</si>
  <si>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</si>
  <si>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</si>
  <si>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</si>
  <si>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</si>
  <si>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</si>
  <si>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</si>
  <si>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</si>
  <si>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</si>
  <si>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</si>
  <si>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</si>
  <si>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</si>
  <si>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</si>
  <si>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</si>
  <si>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</si>
  <si>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</si>
  <si>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</si>
  <si>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</si>
  <si>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</si>
  <si>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</si>
  <si>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</si>
  <si>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</si>
  <si>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</si>
  <si>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</si>
  <si>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</si>
  <si>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</si>
  <si>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</si>
  <si>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</si>
  <si>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</si>
  <si>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</si>
  <si>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</si>
  <si>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</si>
  <si>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</si>
  <si>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</si>
  <si>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</si>
  <si>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</si>
  <si>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</si>
  <si>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</si>
  <si>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</si>
  <si>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</si>
  <si>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</si>
  <si>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</si>
  <si>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</si>
  <si>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</si>
  <si>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</si>
  <si>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</si>
  <si>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</si>
  <si>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</si>
  <si>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</si>
  <si>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</si>
  <si>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</si>
  <si>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</si>
  <si>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</si>
  <si>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</si>
  <si>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</si>
  <si>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</si>
  <si>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</si>
  <si>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</si>
  <si>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</si>
  <si>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</si>
  <si>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</si>
  <si>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</si>
  <si>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</si>
  <si>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</si>
  <si>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</si>
  <si>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</si>
  <si>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</si>
  <si>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</si>
  <si>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</si>
  <si>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</si>
  <si>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</si>
  <si>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</si>
  <si>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</si>
  <si>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</si>
  <si>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</si>
  <si>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</si>
  <si>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</si>
  <si>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</si>
  <si>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</si>
  <si>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</si>
  <si>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</si>
  <si>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</si>
  <si>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</si>
  <si>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</si>
  <si>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</si>
  <si>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</si>
  <si>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</si>
  <si>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</si>
  <si>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</si>
  <si>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</si>
  <si>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</si>
  <si>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</si>
  <si>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</si>
  <si>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</si>
  <si>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</si>
  <si>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</si>
  <si>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</si>
  <si>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</si>
  <si>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</si>
  <si>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</si>
  <si>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</si>
  <si>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</si>
  <si>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</si>
  <si>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</si>
  <si>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</si>
  <si>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</si>
  <si>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</si>
  <si>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</si>
  <si>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</si>
  <si>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</si>
  <si>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</si>
  <si>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</si>
  <si>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</si>
  <si>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</si>
  <si>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</si>
  <si>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</si>
  <si>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</si>
  <si>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</si>
  <si>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</si>
  <si>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</si>
  <si>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</si>
  <si>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</si>
  <si>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</si>
  <si>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</si>
  <si>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</si>
  <si>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</si>
  <si>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</si>
  <si>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</si>
  <si>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</si>
  <si>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</si>
  <si>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</si>
  <si>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</si>
  <si>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</si>
  <si>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</si>
  <si>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</si>
  <si>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</si>
  <si>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</si>
  <si>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</si>
  <si>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</si>
  <si>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</si>
  <si>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</si>
  <si>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</si>
  <si>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</si>
  <si>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</si>
  <si>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</si>
  <si>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</si>
  <si>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</si>
  <si>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</si>
  <si>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</si>
  <si>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</si>
  <si>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</si>
  <si>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</si>
  <si>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</si>
  <si>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</si>
  <si>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</si>
  <si>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</si>
  <si>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</si>
  <si>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</si>
  <si>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</si>
  <si>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</si>
  <si>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</si>
  <si>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</si>
  <si>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</si>
  <si>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</si>
  <si>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</si>
  <si>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</si>
  <si>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</si>
  <si>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</si>
  <si>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</si>
  <si>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</si>
  <si>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</si>
  <si>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</si>
  <si>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</si>
  <si>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</si>
  <si>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</si>
  <si>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</si>
  <si>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</si>
  <si>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</si>
  <si>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</si>
  <si>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</si>
  <si>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</si>
  <si>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</si>
  <si>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</si>
  <si>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</si>
  <si>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</si>
  <si>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</si>
  <si>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</si>
  <si>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</si>
  <si>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</si>
  <si>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</si>
  <si>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</si>
  <si>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</si>
  <si>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</si>
  <si>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</si>
  <si>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</si>
  <si>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</si>
  <si>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</si>
  <si>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</si>
  <si>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</si>
  <si>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</si>
  <si>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</si>
  <si>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</si>
  <si>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</si>
  <si>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</si>
  <si>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</si>
  <si>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</si>
  <si>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</si>
  <si>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</si>
  <si>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</si>
  <si>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</si>
  <si>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</si>
  <si>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</si>
  <si>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</si>
  <si>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</si>
  <si>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</si>
  <si>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</si>
  <si>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</si>
  <si>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</si>
  <si>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</si>
  <si>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</si>
  <si>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</si>
  <si>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</si>
  <si>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</si>
  <si>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</si>
  <si>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</si>
  <si>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</si>
  <si>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</si>
  <si>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</si>
  <si>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</si>
  <si>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</si>
  <si>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</si>
  <si>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</si>
  <si>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</si>
  <si>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</si>
  <si>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</si>
  <si>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</si>
  <si>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</si>
  <si>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</si>
  <si>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</si>
  <si>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</si>
  <si>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</si>
  <si>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</si>
  <si>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</si>
  <si>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</si>
  <si>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</si>
  <si>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</si>
  <si>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</si>
  <si>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</si>
  <si>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</si>
  <si>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</si>
  <si>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</si>
  <si>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</si>
  <si>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</si>
  <si>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</si>
  <si>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</si>
  <si>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</si>
  <si>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</si>
  <si>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</si>
  <si>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</si>
  <si>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</si>
  <si>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</si>
  <si>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</si>
  <si>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</si>
  <si>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</si>
  <si>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</si>
  <si>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</si>
  <si>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</si>
  <si>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</si>
  <si>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</si>
  <si>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</si>
  <si>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</si>
  <si>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</si>
  <si>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</si>
  <si>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</si>
  <si>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</si>
  <si>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</si>
  <si>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</si>
  <si>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</si>
  <si>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</si>
  <si>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</si>
  <si>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</si>
  <si>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</si>
  <si>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>02 4 01 S5130</t>
  </si>
  <si>
    <t>05 7 01 00000</t>
  </si>
  <si>
    <t>05 7 01 S4310</t>
  </si>
  <si>
    <t xml:space="preserve">Региональные проекты </t>
  </si>
  <si>
    <t>13 4 00 00000</t>
  </si>
  <si>
    <t>13 4 01 00000</t>
  </si>
  <si>
    <t>01 4 03 00000</t>
  </si>
  <si>
    <t xml:space="preserve"> Вындиноостровского сельского поселение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</si>
  <si>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</si>
  <si>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</si>
  <si>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</si>
  <si>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</si>
  <si>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</si>
  <si>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</si>
  <si>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</si>
  <si>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</si>
  <si>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</si>
  <si>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обязательства органов местного самоуправления</t>
  </si>
  <si>
    <t>На обслуживание местной системы оповещения на территории Волховского муниципального района</t>
  </si>
  <si>
    <t>68 9 01 F0650</t>
  </si>
  <si>
    <t>Другие вопросы в области национальной безопасности и правоохранительной деятельности</t>
  </si>
  <si>
    <t>На повышение безопасности дорожного движения и содержание дорог в сезонные периоды.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</si>
  <si>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</si>
  <si>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</si>
  <si>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</si>
  <si>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01 7 00 00000</t>
  </si>
  <si>
    <t>01 7 03 00000</t>
  </si>
  <si>
    <t>01 7 03 SД140</t>
  </si>
  <si>
    <t>Закупка товаров, работ и услуг в целях капитального ремонта государственного (муниципального) имущества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</si>
  <si>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</si>
  <si>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09 7 00 00000</t>
  </si>
  <si>
    <t>09 7 01 00000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</si>
  <si>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</si>
  <si>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</si>
  <si>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17 4 01 00000</t>
  </si>
  <si>
    <t>17 4 01 10281</t>
  </si>
  <si>
    <t>Прочие мероприятия по начислению найма</t>
  </si>
  <si>
    <t>68 9 01 10250</t>
  </si>
  <si>
    <t>Муниципальные проекты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</si>
  <si>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</si>
  <si>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</si>
  <si>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05 5 00 00000</t>
  </si>
  <si>
    <t>05 5 02 00000</t>
  </si>
  <si>
    <t>05 5 02 F0550</t>
  </si>
  <si>
    <t>05 7 00 00000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</si>
  <si>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</si>
  <si>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</si>
  <si>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</si>
  <si>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</si>
  <si>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18 5 00 00000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</si>
  <si>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</si>
  <si>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</si>
  <si>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</si>
  <si>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Уплата иных платежей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</si>
  <si>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</si>
  <si>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</si>
  <si>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</si>
  <si>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 9 01 F0450</t>
  </si>
  <si>
    <t>19 4 01 S4840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</si>
  <si>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</si>
  <si>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</si>
  <si>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19 0 00 00000</t>
  </si>
  <si>
    <t>19 4 00 00000</t>
  </si>
  <si>
    <t>19 4 01 00000</t>
  </si>
  <si>
    <t xml:space="preserve">Комплексы процессных мероприятий "Содействие участию населения в
осуществлении местного самоуправления" 
</t>
  </si>
  <si>
    <t>На разработку проектно-сметной документации, проведение обмерных работ и технического обследования зданий</t>
  </si>
  <si>
    <t>08 4 01 F0480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</si>
  <si>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</si>
  <si>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</si>
  <si>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На выплату зарплаты с начислениями</t>
  </si>
  <si>
    <t>Комплекс процессных 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</si>
  <si>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</si>
  <si>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</si>
  <si>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Прочие мероприятия по благоустройству сельских поселений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</si>
  <si>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</si>
  <si>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 xml:space="preserve">Обеспечение деятельности органов местного самоуправления </t>
  </si>
  <si>
    <t>Комплекс процессных мероприятий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</si>
  <si>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</si>
  <si>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</si>
  <si>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</si>
  <si>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</si>
  <si>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</si>
  <si>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</si>
  <si>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</si>
  <si>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</si>
  <si>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</si>
  <si>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</si>
  <si>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</si>
  <si>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</si>
  <si>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на 2025-2027 гг." 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</si>
  <si>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</si>
  <si>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</si>
  <si>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"Противодействие коррупции в муниципальном образовании Вындиноостровское сельское поселение на 2023-2025 годы"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</si>
  <si>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</si>
  <si>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На подготовку и выполнение тушения лесных и торфяных пожаров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</si>
  <si>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</si>
  <si>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</si>
  <si>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</si>
  <si>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</si>
  <si>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от 25.08.2025 г № 23</t>
  </si>
  <si>
    <t>13 4 01 10140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</si>
  <si>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</si>
  <si>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09 7 01 10160</t>
  </si>
  <si>
    <t>На реализацию мероприятий по обеспечению устойчивого функционирования объектов теплоснабжения на территории Вындиноостровского сельского поселения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</si>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</sst>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30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</font>
    <font>
      <sz val="10"/>
      <name val="Arial Cyr"/>
      <charset val="204"/>
    </font>
    <font>
      <b/>
      <sz val="9"/>
      <name val="Arial Cyr"/>
    </font>
    <font>
      <b/>
      <sz val="9"/>
      <name val="Arial Cyr"/>
      <charset val="204"/>
    </font>
    <font>
      <b/>
      <sz val="8"/>
      <name val="Arial Cyr"/>
    </font>
    <font>
      <sz val="10"/>
      <name val="Arial Cyr"/>
    </font>
    <font>
      <b/>
      <sz val="8"/>
      <name val="Arial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9"/>
      <color rgb="FF000000"/>
      <name val="Arial Cyr"/>
      <charset val="1"/>
    </font>
    <font>
      <sz val="9"/>
      <color rgb="FF000000"/>
      <name val="Arial Cyr"/>
      <charset val="1"/>
    </font>
    <font>
      <b/>
      <sz val="9"/>
      <color indexed="8"/>
      <name val="Arial Cyr"/>
      <charset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20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/>
    <xf numFmtId="2" fontId="15" fillId="5" borderId="4" xfId="0" applyNumberFormat="1" applyFont="1" applyFill="1" applyBorder="1"/>
    <xf numFmtId="2" fontId="0" fillId="5" borderId="4" xfId="0" applyNumberFormat="1" applyFill="1" applyBorder="1"/>
    <xf numFmtId="0" fontId="0" fillId="5" borderId="4" xfId="0" applyFill="1" applyBorder="1" applyAlignment="1">
      <alignment horizontal="center"/>
    </xf>
    <xf numFmtId="0" fontId="0" fillId="5" borderId="4" xfId="0" applyFont="1" applyFill="1" applyBorder="1" applyAlignment="1"/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0" fontId="15" fillId="5" borderId="0" xfId="0" applyFont="1" applyFill="1" applyAlignment="1"/>
    <xf numFmtId="4" fontId="0" fillId="5" borderId="4" xfId="0" applyNumberFormat="1" applyFill="1" applyBorder="1"/>
    <xf numFmtId="49" fontId="0" fillId="0" borderId="0" xfId="0" applyNumberFormat="1"/>
    <xf numFmtId="49" fontId="15" fillId="5" borderId="4" xfId="0" applyNumberFormat="1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15" fillId="5" borderId="4" xfId="0" applyNumberFormat="1" applyFont="1" applyFill="1" applyBorder="1" applyAlignment="1">
      <alignment horizontal="center"/>
    </xf>
    <xf numFmtId="0" fontId="14" fillId="5" borderId="4" xfId="0" applyFont="1" applyFill="1" applyBorder="1" applyAlignment="1">
      <alignment vertical="top" wrapText="1"/>
    </xf>
    <xf numFmtId="0" fontId="17" fillId="5" borderId="4" xfId="0" applyFont="1" applyFill="1" applyBorder="1" applyAlignment="1">
      <alignment vertical="top" wrapText="1"/>
    </xf>
    <xf numFmtId="0" fontId="0" fillId="5" borderId="4" xfId="0" applyFont="1" applyFill="1" applyBorder="1"/>
    <xf numFmtId="49" fontId="0" fillId="5" borderId="4" xfId="0" applyNumberFormat="1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15" fillId="5" borderId="4" xfId="0" applyFont="1" applyFill="1" applyBorder="1" applyAlignment="1">
      <alignment vertical="top"/>
    </xf>
    <xf numFmtId="0" fontId="15" fillId="5" borderId="4" xfId="0" applyFont="1" applyFill="1" applyBorder="1" applyAlignment="1">
      <alignment horizontal="center" vertical="top"/>
    </xf>
    <xf numFmtId="0" fontId="15" fillId="5" borderId="0" xfId="0" applyFont="1" applyFill="1" applyAlignment="1">
      <alignment vertical="top"/>
    </xf>
    <xf numFmtId="0" fontId="17" fillId="5" borderId="4" xfId="0" applyNumberFormat="1" applyFont="1" applyFill="1" applyBorder="1" applyAlignment="1">
      <alignment vertical="top" wrapText="1"/>
    </xf>
    <xf numFmtId="164" fontId="21" fillId="5" borderId="4" xfId="0" applyNumberFormat="1" applyFont="1" applyFill="1" applyBorder="1" applyAlignment="1" applyProtection="1">
      <alignment horizontal="left" vertical="top" wrapText="1"/>
    </xf>
    <xf numFmtId="0" fontId="17" fillId="5" borderId="4" xfId="0" applyNumberFormat="1" applyFont="1" applyFill="1" applyBorder="1" applyAlignment="1">
      <alignment wrapText="1"/>
    </xf>
    <xf numFmtId="49" fontId="17" fillId="5" borderId="3" xfId="0" applyNumberFormat="1" applyFont="1" applyFill="1" applyBorder="1" applyAlignment="1" applyProtection="1">
      <alignment horizontal="left" vertical="center" wrapText="1"/>
    </xf>
    <xf numFmtId="49" fontId="17" fillId="5" borderId="24" xfId="0" applyNumberFormat="1" applyFont="1" applyFill="1" applyBorder="1" applyAlignment="1" applyProtection="1">
      <alignment horizontal="left" vertical="center" wrapText="1"/>
    </xf>
    <xf numFmtId="49" fontId="17" fillId="5" borderId="3" xfId="0" applyNumberFormat="1" applyFont="1" applyFill="1" applyBorder="1" applyAlignment="1" applyProtection="1">
      <alignment horizontal="left" vertical="top" wrapText="1"/>
    </xf>
    <xf numFmtId="49" fontId="19" fillId="5" borderId="3" xfId="0" applyNumberFormat="1" applyFont="1" applyFill="1" applyBorder="1" applyAlignment="1" applyProtection="1">
      <alignment horizontal="center" wrapText="1"/>
    </xf>
    <xf numFmtId="49" fontId="20" fillId="5" borderId="24" xfId="0" applyNumberFormat="1" applyFont="1" applyFill="1" applyBorder="1" applyAlignment="1" applyProtection="1">
      <alignment horizontal="left" vertical="center" wrapText="1"/>
    </xf>
    <xf numFmtId="49" fontId="18" fillId="5" borderId="3" xfId="0" applyNumberFormat="1" applyFont="1" applyFill="1" applyBorder="1" applyAlignment="1" applyProtection="1">
      <alignment horizontal="center" vertical="center" wrapText="1"/>
    </xf>
    <xf numFmtId="2" fontId="15" fillId="5" borderId="4" xfId="0" applyNumberFormat="1" applyFont="1" applyFill="1" applyBorder="1" applyAlignment="1"/>
    <xf numFmtId="49" fontId="22" fillId="5" borderId="24" xfId="0" applyNumberFormat="1" applyFont="1" applyFill="1" applyBorder="1" applyAlignment="1" applyProtection="1">
      <alignment horizontal="left" vertical="center" wrapText="1"/>
    </xf>
    <xf numFmtId="0" fontId="0" fillId="5" borderId="18" xfId="0" applyFill="1" applyBorder="1"/>
    <xf numFmtId="0" fontId="0" fillId="5" borderId="18" xfId="0" applyFont="1" applyFill="1" applyBorder="1"/>
    <xf numFmtId="0" fontId="0" fillId="5" borderId="0" xfId="0" applyFont="1" applyFill="1"/>
    <xf numFmtId="4" fontId="0" fillId="5" borderId="18" xfId="0" applyNumberFormat="1" applyFont="1" applyFill="1" applyBorder="1"/>
    <xf numFmtId="49" fontId="0" fillId="5" borderId="4" xfId="0" applyNumberFormat="1" applyFill="1" applyBorder="1"/>
    <xf numFmtId="0" fontId="24" fillId="5" borderId="4" xfId="0" applyFont="1" applyFill="1" applyBorder="1" applyAlignment="1">
      <alignment wrapText="1"/>
    </xf>
    <xf numFmtId="4" fontId="15" fillId="5" borderId="4" xfId="0" applyNumberFormat="1" applyFont="1" applyFill="1" applyBorder="1" applyAlignment="1"/>
    <xf numFmtId="49" fontId="18" fillId="5" borderId="3" xfId="0" applyNumberFormat="1" applyFont="1" applyFill="1" applyBorder="1" applyAlignment="1" applyProtection="1">
      <alignment horizontal="center" wrapText="1"/>
    </xf>
    <xf numFmtId="49" fontId="20" fillId="5" borderId="4" xfId="0" applyNumberFormat="1" applyFont="1" applyFill="1" applyBorder="1" applyAlignment="1" applyProtection="1">
      <alignment horizontal="left" vertical="center" wrapText="1"/>
    </xf>
    <xf numFmtId="49" fontId="20" fillId="5" borderId="0" xfId="0" applyNumberFormat="1" applyFont="1" applyFill="1" applyBorder="1" applyAlignment="1" applyProtection="1">
      <alignment horizontal="left" vertical="center" wrapText="1"/>
    </xf>
    <xf numFmtId="164" fontId="20" fillId="5" borderId="24" xfId="0" applyNumberFormat="1" applyFont="1" applyFill="1" applyBorder="1" applyAlignment="1" applyProtection="1">
      <alignment horizontal="left" vertical="center" wrapText="1"/>
    </xf>
    <xf numFmtId="2" fontId="15" fillId="5" borderId="18" xfId="0" applyNumberFormat="1" applyFont="1" applyFill="1" applyBorder="1" applyAlignment="1">
      <alignment horizontal="right"/>
    </xf>
    <xf numFmtId="49" fontId="0" fillId="5" borderId="0" xfId="0" applyNumberFormat="1" applyFill="1"/>
    <xf numFmtId="0" fontId="16" fillId="5" borderId="4" xfId="0" applyFont="1" applyFill="1" applyBorder="1" applyAlignment="1">
      <alignment wrapText="1"/>
    </xf>
    <xf numFmtId="49" fontId="23" fillId="5" borderId="3" xfId="0" applyNumberFormat="1" applyFont="1" applyFill="1" applyBorder="1" applyAlignment="1" applyProtection="1">
      <alignment horizontal="center" wrapText="1"/>
    </xf>
    <xf numFmtId="49" fontId="23" fillId="5" borderId="2" xfId="0" applyNumberFormat="1" applyFont="1" applyFill="1" applyBorder="1" applyAlignment="1" applyProtection="1">
      <alignment horizont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49" fontId="15" fillId="5" borderId="4" xfId="0" applyNumberFormat="1" applyFont="1" applyFill="1" applyBorder="1"/>
    <xf numFmtId="4" fontId="15" fillId="5" borderId="0" xfId="0" applyNumberFormat="1" applyFont="1" applyFill="1"/>
    <xf numFmtId="49" fontId="20" fillId="5" borderId="25" xfId="0" applyNumberFormat="1" applyFont="1" applyFill="1" applyBorder="1" applyAlignment="1" applyProtection="1">
      <alignment horizontal="left" vertical="center" wrapText="1"/>
    </xf>
    <xf numFmtId="49" fontId="27" fillId="5" borderId="15" xfId="0" applyNumberFormat="1" applyFont="1" applyFill="1" applyBorder="1" applyAlignment="1" applyProtection="1">
      <alignment horizontal="left" vertical="center" wrapText="1"/>
    </xf>
    <xf numFmtId="49" fontId="25" fillId="5" borderId="16" xfId="0" applyNumberFormat="1" applyFont="1" applyFill="1" applyBorder="1" applyAlignment="1" applyProtection="1">
      <alignment horizontal="center" wrapText="1"/>
    </xf>
    <xf numFmtId="49" fontId="28" fillId="5" borderId="26" xfId="0" applyNumberFormat="1" applyFont="1" applyFill="1" applyBorder="1" applyAlignment="1" applyProtection="1">
      <alignment horizontal="left" vertical="center" wrapText="1"/>
    </xf>
    <xf numFmtId="49" fontId="26" fillId="5" borderId="26" xfId="0" applyNumberFormat="1" applyFont="1" applyFill="1" applyBorder="1" applyAlignment="1" applyProtection="1">
      <alignment horizontal="center" wrapText="1"/>
    </xf>
    <xf numFmtId="49" fontId="29" fillId="0" borderId="24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211" t="s">
        <v>3</v>
      </c>
      <c r="B7" s="211"/>
      <c r="C7" s="211"/>
      <c r="D7" s="211"/>
      <c r="E7" s="211"/>
      <c r="F7" s="211"/>
      <c r="G7" s="212"/>
      <c r="H7" s="212"/>
    </row>
    <row r="8" spans="1:11" ht="42" customHeight="1">
      <c r="A8" s="213" t="s">
        <v>319</v>
      </c>
      <c r="B8" s="213"/>
      <c r="C8" s="213"/>
      <c r="D8" s="213"/>
      <c r="E8" s="213"/>
      <c r="F8" s="213"/>
    </row>
    <row r="9" spans="1:11">
      <c r="A9" s="6"/>
      <c r="B9" s="7"/>
      <c r="C9" s="7"/>
      <c r="D9" s="7"/>
      <c r="E9" s="7"/>
      <c r="F9" s="8"/>
    </row>
    <row r="10" spans="1:11" ht="12.75" customHeight="1">
      <c r="A10" s="214" t="s">
        <v>4</v>
      </c>
      <c r="B10" s="215" t="s">
        <v>5</v>
      </c>
      <c r="C10" s="215" t="s">
        <v>6</v>
      </c>
      <c r="D10" s="215" t="s">
        <v>7</v>
      </c>
      <c r="E10" s="215" t="s">
        <v>8</v>
      </c>
      <c r="F10" s="216" t="s">
        <v>9</v>
      </c>
      <c r="G10" s="216" t="s">
        <v>9</v>
      </c>
      <c r="H10" s="216" t="s">
        <v>9</v>
      </c>
    </row>
    <row r="11" spans="1:11">
      <c r="A11" s="214"/>
      <c r="B11" s="215"/>
      <c r="C11" s="215"/>
      <c r="D11" s="215"/>
      <c r="E11" s="215"/>
      <c r="F11" s="216"/>
      <c r="G11" s="216"/>
      <c r="H11" s="216"/>
    </row>
    <row r="12" spans="1:11">
      <c r="A12" s="214"/>
      <c r="B12" s="215"/>
      <c r="C12" s="215"/>
      <c r="D12" s="215"/>
      <c r="E12" s="215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211" t="s">
        <v>3</v>
      </c>
      <c r="B7" s="211"/>
      <c r="C7" s="211"/>
      <c r="D7" s="211"/>
      <c r="E7" s="211"/>
      <c r="F7" s="211"/>
      <c r="G7" s="212" t="s">
        <v>315</v>
      </c>
      <c r="H7" s="212"/>
    </row>
    <row r="8" spans="1:11" ht="42" customHeight="1">
      <c r="A8" s="213" t="s">
        <v>249</v>
      </c>
      <c r="B8" s="213"/>
      <c r="C8" s="213"/>
      <c r="D8" s="213"/>
      <c r="E8" s="213"/>
      <c r="F8" s="213"/>
    </row>
    <row r="9" spans="1:11">
      <c r="A9" s="6"/>
      <c r="B9" s="7"/>
      <c r="C9" s="7"/>
      <c r="D9" s="7"/>
      <c r="E9" s="7"/>
      <c r="F9" s="8"/>
    </row>
    <row r="10" spans="1:11" ht="12.75" customHeight="1">
      <c r="A10" s="214" t="s">
        <v>4</v>
      </c>
      <c r="B10" s="215" t="s">
        <v>5</v>
      </c>
      <c r="C10" s="215" t="s">
        <v>6</v>
      </c>
      <c r="D10" s="215" t="s">
        <v>7</v>
      </c>
      <c r="E10" s="215" t="s">
        <v>8</v>
      </c>
      <c r="F10" s="216" t="s">
        <v>9</v>
      </c>
      <c r="G10" s="216" t="s">
        <v>9</v>
      </c>
      <c r="H10" s="216" t="s">
        <v>9</v>
      </c>
    </row>
    <row r="11" spans="1:11">
      <c r="A11" s="214"/>
      <c r="B11" s="215"/>
      <c r="C11" s="215"/>
      <c r="D11" s="215"/>
      <c r="E11" s="215"/>
      <c r="F11" s="216"/>
      <c r="G11" s="216"/>
      <c r="H11" s="216"/>
    </row>
    <row r="12" spans="1:11">
      <c r="A12" s="214"/>
      <c r="B12" s="215"/>
      <c r="C12" s="215"/>
      <c r="D12" s="215"/>
      <c r="E12" s="215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60"/>
  <sheetViews>
    <sheetView tabSelected="1" topLeftCell="A157" zoomScale="90" zoomScaleNormal="90" workbookViewId="0">
      <selection activeCell="A164" sqref="A164"/>
    </sheetView>
  </sheetViews>
  <sheetFormatPr defaultRowHeight="13.2"/>
  <cols>
    <col min="1" max="1" width="33.109375" style="149" customWidth="1"/>
    <col min="2" max="2" width="5" customWidth="1"/>
    <col min="3" max="3" width="6.109375" style="160" customWidth="1"/>
    <col min="4" max="4" width="13.109375" customWidth="1"/>
    <col min="5" max="5" width="4.5546875" customWidth="1"/>
    <col min="6" max="6" width="9.88671875" customWidth="1"/>
    <col min="7" max="7" width="9.109375" customWidth="1"/>
    <col min="8" max="8" width="11" customWidth="1"/>
  </cols>
  <sheetData>
    <row r="1" spans="1:10">
      <c r="F1" s="219" t="s">
        <v>0</v>
      </c>
      <c r="G1" s="219"/>
      <c r="H1" s="219"/>
    </row>
    <row r="2" spans="1:10">
      <c r="F2" s="219" t="s">
        <v>1</v>
      </c>
      <c r="G2" s="219"/>
      <c r="H2" s="219"/>
    </row>
    <row r="3" spans="1:10">
      <c r="F3" s="219" t="s">
        <v>2</v>
      </c>
      <c r="G3" s="219"/>
      <c r="H3" s="219"/>
    </row>
    <row r="4" spans="1:10">
      <c r="E4" s="219" t="s">
        <v>367</v>
      </c>
      <c r="F4" s="219"/>
      <c r="G4" s="219"/>
      <c r="H4" s="219"/>
    </row>
    <row r="5" spans="1:10">
      <c r="F5" s="219" t="s">
        <v>459</v>
      </c>
      <c r="G5" s="219"/>
      <c r="H5" s="219"/>
    </row>
    <row r="6" spans="1:10" ht="5.4" customHeight="1">
      <c r="F6" s="219"/>
      <c r="G6" s="219"/>
      <c r="H6" s="219"/>
    </row>
    <row r="7" spans="1:10">
      <c r="A7" s="217" t="s">
        <v>3</v>
      </c>
      <c r="B7" s="217"/>
      <c r="C7" s="217"/>
      <c r="D7" s="217"/>
      <c r="E7" s="217"/>
      <c r="F7" s="217"/>
      <c r="G7" s="217"/>
      <c r="H7" s="217"/>
    </row>
    <row r="8" spans="1:10" ht="31.2" customHeight="1">
      <c r="A8" s="218" t="s">
        <v>346</v>
      </c>
      <c r="B8" s="218"/>
      <c r="C8" s="218"/>
      <c r="D8" s="218"/>
      <c r="E8" s="218"/>
      <c r="F8" s="218"/>
      <c r="G8" s="218"/>
      <c r="H8" s="218"/>
    </row>
    <row r="10" spans="1:10" s="149" customFormat="1" ht="51" customHeight="1">
      <c r="A10" s="148" t="s">
        <v>4</v>
      </c>
      <c r="B10" s="200" t="s">
        <v>345</v>
      </c>
      <c r="C10" s="162" t="s">
        <v>6</v>
      </c>
      <c r="D10" s="148" t="s">
        <v>7</v>
      </c>
      <c r="E10" s="148" t="s">
        <v>8</v>
      </c>
      <c r="F10" s="201" t="s">
        <v>9</v>
      </c>
      <c r="G10" s="201" t="s">
        <v>9</v>
      </c>
      <c r="H10" s="201" t="s">
        <v>9</v>
      </c>
    </row>
    <row r="11" spans="1:10" s="149" customFormat="1" ht="3" customHeight="1">
      <c r="A11" s="147"/>
      <c r="B11" s="147"/>
      <c r="C11" s="188"/>
      <c r="D11" s="147"/>
      <c r="E11" s="147"/>
      <c r="F11" s="147"/>
      <c r="G11" s="147"/>
      <c r="H11" s="147"/>
    </row>
    <row r="12" spans="1:10" s="149" customFormat="1">
      <c r="A12" s="147"/>
      <c r="B12" s="147"/>
      <c r="C12" s="188"/>
      <c r="D12" s="147"/>
      <c r="E12" s="147"/>
      <c r="F12" s="202">
        <v>2025</v>
      </c>
      <c r="G12" s="145">
        <v>2026</v>
      </c>
      <c r="H12" s="145">
        <v>2027</v>
      </c>
    </row>
    <row r="13" spans="1:10" s="149" customFormat="1">
      <c r="A13" s="147">
        <v>1</v>
      </c>
      <c r="B13" s="147">
        <v>2</v>
      </c>
      <c r="C13" s="163">
        <v>4</v>
      </c>
      <c r="D13" s="147">
        <v>5</v>
      </c>
      <c r="E13" s="147">
        <v>6</v>
      </c>
      <c r="F13" s="147">
        <v>7</v>
      </c>
      <c r="G13" s="147">
        <v>8</v>
      </c>
      <c r="H13" s="147">
        <v>9</v>
      </c>
    </row>
    <row r="14" spans="1:10" s="144" customFormat="1" ht="36.6" customHeight="1">
      <c r="A14" s="141" t="s">
        <v>11</v>
      </c>
      <c r="B14" s="143">
        <v>831</v>
      </c>
      <c r="C14" s="203"/>
      <c r="D14" s="142"/>
      <c r="E14" s="142"/>
      <c r="F14" s="156">
        <f>SUM(F15+F80+F91+F111+F148+F218+F225+F235+F248+F257)</f>
        <v>63473.05999999999</v>
      </c>
      <c r="G14" s="156">
        <f>SUM(G15+G80+G91+G111+G148+G218+G225+G235+G248+G257)</f>
        <v>18910.939999999999</v>
      </c>
      <c r="H14" s="156">
        <f>SUM(H15+H80+H91+H111+H148+H218+H225+H235+H248+H257)</f>
        <v>17190.019999999997</v>
      </c>
      <c r="J14" s="204"/>
    </row>
    <row r="15" spans="1:10" s="144" customFormat="1" ht="15" customHeight="1">
      <c r="A15" s="141" t="s">
        <v>13</v>
      </c>
      <c r="B15" s="142"/>
      <c r="C15" s="164" t="s">
        <v>14</v>
      </c>
      <c r="D15" s="145"/>
      <c r="E15" s="142"/>
      <c r="F15" s="156">
        <f>SUM(F16+F23+F46+F55+F62)</f>
        <v>10939.19</v>
      </c>
      <c r="G15" s="156">
        <f>SUM(G16+G23+G46+G57+G64+G69+G74)</f>
        <v>10211.02</v>
      </c>
      <c r="H15" s="156">
        <f>SUM(H16+H23+H46+H57+H64+H69+H74)</f>
        <v>9540.6200000000008</v>
      </c>
    </row>
    <row r="16" spans="1:10" s="144" customFormat="1" ht="60" customHeight="1">
      <c r="A16" s="166" t="s">
        <v>354</v>
      </c>
      <c r="B16" s="142"/>
      <c r="C16" s="164" t="s">
        <v>16</v>
      </c>
      <c r="D16" s="145"/>
      <c r="E16" s="142"/>
      <c r="F16" s="182">
        <f>SUM(F17)</f>
        <v>180</v>
      </c>
      <c r="G16" s="150">
        <f t="shared" ref="G16:H16" si="0">SUM(G17)</f>
        <v>180</v>
      </c>
      <c r="H16" s="150">
        <f t="shared" si="0"/>
        <v>180</v>
      </c>
    </row>
    <row r="17" spans="1:8" s="144" customFormat="1" ht="62.4" customHeight="1">
      <c r="A17" s="166" t="s">
        <v>354</v>
      </c>
      <c r="B17" s="142"/>
      <c r="C17" s="164" t="s">
        <v>16</v>
      </c>
      <c r="D17" s="143" t="s">
        <v>368</v>
      </c>
      <c r="E17" s="142"/>
      <c r="F17" s="150">
        <f t="shared" ref="F17:H20" si="1">SUM(F18)</f>
        <v>180</v>
      </c>
      <c r="G17" s="150">
        <f t="shared" si="1"/>
        <v>180</v>
      </c>
      <c r="H17" s="150">
        <f t="shared" si="1"/>
        <v>180</v>
      </c>
    </row>
    <row r="18" spans="1:8" s="144" customFormat="1" ht="24.6" customHeight="1">
      <c r="A18" s="141" t="s">
        <v>17</v>
      </c>
      <c r="B18" s="142"/>
      <c r="C18" s="164" t="s">
        <v>16</v>
      </c>
      <c r="D18" s="143" t="s">
        <v>18</v>
      </c>
      <c r="E18" s="142"/>
      <c r="F18" s="150">
        <f t="shared" si="1"/>
        <v>180</v>
      </c>
      <c r="G18" s="150">
        <f t="shared" si="1"/>
        <v>180</v>
      </c>
      <c r="H18" s="150">
        <f t="shared" si="1"/>
        <v>180</v>
      </c>
    </row>
    <row r="19" spans="1:8" s="144" customFormat="1" ht="24">
      <c r="A19" s="141" t="s">
        <v>19</v>
      </c>
      <c r="B19" s="142"/>
      <c r="C19" s="164" t="s">
        <v>16</v>
      </c>
      <c r="D19" s="143" t="s">
        <v>20</v>
      </c>
      <c r="E19" s="142"/>
      <c r="F19" s="150">
        <f t="shared" si="1"/>
        <v>180</v>
      </c>
      <c r="G19" s="150">
        <f t="shared" si="1"/>
        <v>180</v>
      </c>
      <c r="H19" s="150">
        <f t="shared" si="1"/>
        <v>180</v>
      </c>
    </row>
    <row r="20" spans="1:8" s="144" customFormat="1">
      <c r="A20" s="141" t="s">
        <v>21</v>
      </c>
      <c r="B20" s="142"/>
      <c r="C20" s="164" t="s">
        <v>16</v>
      </c>
      <c r="D20" s="143" t="s">
        <v>22</v>
      </c>
      <c r="E20" s="142"/>
      <c r="F20" s="150">
        <f t="shared" si="1"/>
        <v>180</v>
      </c>
      <c r="G20" s="150">
        <f t="shared" si="1"/>
        <v>180</v>
      </c>
      <c r="H20" s="150">
        <f t="shared" si="1"/>
        <v>180</v>
      </c>
    </row>
    <row r="21" spans="1:8" s="144" customFormat="1" ht="24">
      <c r="A21" s="141" t="s">
        <v>40</v>
      </c>
      <c r="B21" s="142"/>
      <c r="C21" s="164" t="s">
        <v>16</v>
      </c>
      <c r="D21" s="143" t="s">
        <v>23</v>
      </c>
      <c r="E21" s="142"/>
      <c r="F21" s="150">
        <f>SUM(F22)</f>
        <v>180</v>
      </c>
      <c r="G21" s="150">
        <f t="shared" ref="G21:H21" si="2">SUM(G22)</f>
        <v>180</v>
      </c>
      <c r="H21" s="150">
        <f t="shared" si="2"/>
        <v>180</v>
      </c>
    </row>
    <row r="22" spans="1:8" s="149" customFormat="1" ht="37.200000000000003" customHeight="1">
      <c r="A22" s="165" t="s">
        <v>464</v>
      </c>
      <c r="B22" s="147"/>
      <c r="C22" s="163" t="s">
        <v>16</v>
      </c>
      <c r="D22" s="152" t="s">
        <v>23</v>
      </c>
      <c r="E22" s="147">
        <v>200</v>
      </c>
      <c r="F22" s="151">
        <v>180</v>
      </c>
      <c r="G22" s="151">
        <v>180</v>
      </c>
      <c r="H22" s="151">
        <v>180</v>
      </c>
    </row>
    <row r="23" spans="1:8" s="144" customFormat="1" ht="70.8" customHeight="1">
      <c r="A23" s="166" t="s">
        <v>26</v>
      </c>
      <c r="B23" s="142"/>
      <c r="C23" s="164" t="s">
        <v>27</v>
      </c>
      <c r="D23" s="143"/>
      <c r="E23" s="142"/>
      <c r="F23" s="150">
        <f>SUM(F24)</f>
        <v>9807.67</v>
      </c>
      <c r="G23" s="150">
        <f t="shared" ref="G23:H23" si="3">SUM(G24)</f>
        <v>9915</v>
      </c>
      <c r="H23" s="150">
        <f t="shared" si="3"/>
        <v>9244.6</v>
      </c>
    </row>
    <row r="24" spans="1:8" s="144" customFormat="1" ht="72.599999999999994" customHeight="1">
      <c r="A24" s="141" t="s">
        <v>26</v>
      </c>
      <c r="B24" s="142"/>
      <c r="C24" s="164" t="s">
        <v>27</v>
      </c>
      <c r="D24" s="143" t="s">
        <v>368</v>
      </c>
      <c r="E24" s="142"/>
      <c r="F24" s="150">
        <f>SUM(F25)</f>
        <v>9807.67</v>
      </c>
      <c r="G24" s="150">
        <f>SUM(G25)</f>
        <v>9915</v>
      </c>
      <c r="H24" s="150">
        <f>SUM(H25)</f>
        <v>9244.6</v>
      </c>
    </row>
    <row r="25" spans="1:8" s="144" customFormat="1" ht="24.6" customHeight="1">
      <c r="A25" s="141" t="s">
        <v>435</v>
      </c>
      <c r="B25" s="142"/>
      <c r="C25" s="164" t="s">
        <v>27</v>
      </c>
      <c r="D25" s="143" t="s">
        <v>18</v>
      </c>
      <c r="E25" s="142"/>
      <c r="F25" s="150">
        <f>F26+F31</f>
        <v>9807.67</v>
      </c>
      <c r="G25" s="150">
        <v>9915</v>
      </c>
      <c r="H25" s="150">
        <f>H26+H31</f>
        <v>9244.6</v>
      </c>
    </row>
    <row r="26" spans="1:8" s="144" customFormat="1" ht="50.4" customHeight="1">
      <c r="A26" s="176" t="s">
        <v>29</v>
      </c>
      <c r="B26" s="142"/>
      <c r="C26" s="164" t="s">
        <v>27</v>
      </c>
      <c r="D26" s="143" t="s">
        <v>30</v>
      </c>
      <c r="E26" s="142"/>
      <c r="F26" s="150">
        <f t="shared" ref="F26:H27" si="4">SUM(F27)</f>
        <v>1983</v>
      </c>
      <c r="G26" s="150">
        <f t="shared" si="4"/>
        <v>1300</v>
      </c>
      <c r="H26" s="150">
        <f t="shared" si="4"/>
        <v>1300</v>
      </c>
    </row>
    <row r="27" spans="1:8" s="144" customFormat="1">
      <c r="A27" s="141" t="s">
        <v>21</v>
      </c>
      <c r="B27" s="142"/>
      <c r="C27" s="164" t="s">
        <v>27</v>
      </c>
      <c r="D27" s="143" t="s">
        <v>31</v>
      </c>
      <c r="E27" s="142"/>
      <c r="F27" s="150">
        <f t="shared" si="4"/>
        <v>1983</v>
      </c>
      <c r="G27" s="150">
        <f t="shared" si="4"/>
        <v>1300</v>
      </c>
      <c r="H27" s="150">
        <f t="shared" si="4"/>
        <v>1300</v>
      </c>
    </row>
    <row r="28" spans="1:8" s="144" customFormat="1" ht="87.6" customHeight="1">
      <c r="A28" s="141" t="s">
        <v>465</v>
      </c>
      <c r="B28" s="142"/>
      <c r="C28" s="164" t="s">
        <v>27</v>
      </c>
      <c r="D28" s="143" t="s">
        <v>33</v>
      </c>
      <c r="E28" s="142">
        <v>100</v>
      </c>
      <c r="F28" s="150">
        <f>F29+F30</f>
        <v>1983</v>
      </c>
      <c r="G28" s="150">
        <f t="shared" ref="G28:H28" si="5">G29+G30</f>
        <v>1300</v>
      </c>
      <c r="H28" s="150">
        <f t="shared" si="5"/>
        <v>1300</v>
      </c>
    </row>
    <row r="29" spans="1:8" s="144" customFormat="1" ht="25.2" customHeight="1">
      <c r="A29" s="146" t="s">
        <v>369</v>
      </c>
      <c r="B29" s="142"/>
      <c r="C29" s="164" t="s">
        <v>27</v>
      </c>
      <c r="D29" s="152" t="s">
        <v>33</v>
      </c>
      <c r="E29" s="167"/>
      <c r="F29" s="155">
        <v>1569</v>
      </c>
      <c r="G29" s="155">
        <v>992.51</v>
      </c>
      <c r="H29" s="155">
        <v>992.51</v>
      </c>
    </row>
    <row r="30" spans="1:8" s="144" customFormat="1" ht="58.2" customHeight="1">
      <c r="A30" s="165" t="s">
        <v>370</v>
      </c>
      <c r="B30" s="142"/>
      <c r="C30" s="164" t="s">
        <v>27</v>
      </c>
      <c r="D30" s="152" t="s">
        <v>33</v>
      </c>
      <c r="E30" s="153"/>
      <c r="F30" s="154">
        <v>414</v>
      </c>
      <c r="G30" s="154">
        <v>307.49</v>
      </c>
      <c r="H30" s="154">
        <v>307.49</v>
      </c>
    </row>
    <row r="31" spans="1:8" s="144" customFormat="1" ht="25.2" customHeight="1">
      <c r="A31" s="166" t="s">
        <v>19</v>
      </c>
      <c r="B31" s="142"/>
      <c r="C31" s="164" t="s">
        <v>27</v>
      </c>
      <c r="D31" s="143" t="s">
        <v>20</v>
      </c>
      <c r="E31" s="142"/>
      <c r="F31" s="150">
        <f>F32+F41</f>
        <v>7824.67</v>
      </c>
      <c r="G31" s="150">
        <f>G32+G41</f>
        <v>8615.0000000000018</v>
      </c>
      <c r="H31" s="150">
        <f>H32+H41</f>
        <v>7944.6</v>
      </c>
    </row>
    <row r="32" spans="1:8" s="144" customFormat="1">
      <c r="A32" s="141" t="s">
        <v>21</v>
      </c>
      <c r="B32" s="142"/>
      <c r="C32" s="161" t="s">
        <v>27</v>
      </c>
      <c r="D32" s="145" t="s">
        <v>22</v>
      </c>
      <c r="E32" s="142"/>
      <c r="F32" s="150">
        <f t="shared" ref="F32:G32" si="6">SUM(F33)</f>
        <v>6408.87</v>
      </c>
      <c r="G32" s="150">
        <f t="shared" si="6"/>
        <v>8615.0000000000018</v>
      </c>
      <c r="H32" s="150">
        <f t="shared" ref="H32" si="7">SUM(H33)</f>
        <v>7944.6</v>
      </c>
    </row>
    <row r="33" spans="1:8" s="144" customFormat="1" ht="24">
      <c r="A33" s="141" t="s">
        <v>40</v>
      </c>
      <c r="B33" s="142"/>
      <c r="C33" s="164" t="s">
        <v>27</v>
      </c>
      <c r="D33" s="143" t="s">
        <v>23</v>
      </c>
      <c r="E33" s="142"/>
      <c r="F33" s="150">
        <f>F34+F35+F37+F39</f>
        <v>6408.87</v>
      </c>
      <c r="G33" s="150">
        <f>G34+G35+G37+G39</f>
        <v>8615.0000000000018</v>
      </c>
      <c r="H33" s="150">
        <f>H34+H35+H37+H39</f>
        <v>7944.6</v>
      </c>
    </row>
    <row r="34" spans="1:8" s="149" customFormat="1" ht="66.599999999999994" customHeight="1">
      <c r="A34" s="197" t="s">
        <v>465</v>
      </c>
      <c r="B34" s="147"/>
      <c r="C34" s="163" t="s">
        <v>27</v>
      </c>
      <c r="D34" s="152" t="s">
        <v>23</v>
      </c>
      <c r="E34" s="147">
        <v>100</v>
      </c>
      <c r="F34" s="154">
        <v>3957.4</v>
      </c>
      <c r="G34" s="159">
        <v>5996.45</v>
      </c>
      <c r="H34" s="159">
        <v>5416.05</v>
      </c>
    </row>
    <row r="35" spans="1:8" s="144" customFormat="1" ht="61.8" customHeight="1">
      <c r="A35" s="166" t="s">
        <v>370</v>
      </c>
      <c r="B35" s="142"/>
      <c r="C35" s="164" t="s">
        <v>27</v>
      </c>
      <c r="D35" s="143" t="s">
        <v>23</v>
      </c>
      <c r="E35" s="142"/>
      <c r="F35" s="150">
        <f t="shared" ref="F35:H39" si="8">SUM(F36)</f>
        <v>1141.9000000000001</v>
      </c>
      <c r="G35" s="150">
        <f t="shared" si="8"/>
        <v>1810.93</v>
      </c>
      <c r="H35" s="150">
        <f t="shared" si="8"/>
        <v>1810.93</v>
      </c>
    </row>
    <row r="36" spans="1:8" s="144" customFormat="1" ht="64.8" customHeight="1">
      <c r="A36" s="197" t="s">
        <v>465</v>
      </c>
      <c r="B36" s="142"/>
      <c r="C36" s="168" t="s">
        <v>27</v>
      </c>
      <c r="D36" s="152" t="s">
        <v>23</v>
      </c>
      <c r="E36" s="167">
        <v>100</v>
      </c>
      <c r="F36" s="151">
        <v>1141.9000000000001</v>
      </c>
      <c r="G36" s="151">
        <v>1810.93</v>
      </c>
      <c r="H36" s="151">
        <v>1810.93</v>
      </c>
    </row>
    <row r="37" spans="1:8" s="144" customFormat="1" ht="15.6" customHeight="1">
      <c r="A37" s="189" t="s">
        <v>371</v>
      </c>
      <c r="B37" s="142"/>
      <c r="C37" s="161" t="s">
        <v>27</v>
      </c>
      <c r="D37" s="145" t="s">
        <v>23</v>
      </c>
      <c r="E37" s="142"/>
      <c r="F37" s="150">
        <f t="shared" ref="F37:H37" si="9">SUM(F38)</f>
        <v>874.57</v>
      </c>
      <c r="G37" s="150">
        <f t="shared" si="9"/>
        <v>426</v>
      </c>
      <c r="H37" s="150">
        <f t="shared" si="9"/>
        <v>502</v>
      </c>
    </row>
    <row r="38" spans="1:8" s="149" customFormat="1" ht="37.200000000000003" customHeight="1">
      <c r="A38" s="165" t="s">
        <v>464</v>
      </c>
      <c r="B38" s="147"/>
      <c r="C38" s="163" t="s">
        <v>27</v>
      </c>
      <c r="D38" s="152" t="s">
        <v>23</v>
      </c>
      <c r="E38" s="147">
        <v>200</v>
      </c>
      <c r="F38" s="155">
        <v>874.57</v>
      </c>
      <c r="G38" s="155">
        <v>426</v>
      </c>
      <c r="H38" s="155">
        <v>502</v>
      </c>
    </row>
    <row r="39" spans="1:8" s="144" customFormat="1" ht="15" customHeight="1">
      <c r="A39" s="166" t="s">
        <v>372</v>
      </c>
      <c r="B39" s="142"/>
      <c r="C39" s="164" t="s">
        <v>27</v>
      </c>
      <c r="D39" s="143" t="s">
        <v>23</v>
      </c>
      <c r="E39" s="142"/>
      <c r="F39" s="150">
        <f>SUM(F40)</f>
        <v>435</v>
      </c>
      <c r="G39" s="150">
        <f t="shared" si="8"/>
        <v>381.62</v>
      </c>
      <c r="H39" s="150">
        <f t="shared" si="8"/>
        <v>215.62</v>
      </c>
    </row>
    <row r="40" spans="1:8" s="149" customFormat="1" ht="33" customHeight="1">
      <c r="A40" s="165" t="s">
        <v>464</v>
      </c>
      <c r="B40" s="147"/>
      <c r="C40" s="163" t="s">
        <v>27</v>
      </c>
      <c r="D40" s="152" t="s">
        <v>23</v>
      </c>
      <c r="E40" s="147">
        <v>200</v>
      </c>
      <c r="F40" s="159">
        <v>435</v>
      </c>
      <c r="G40" s="159">
        <v>381.62</v>
      </c>
      <c r="H40" s="159">
        <v>215.62</v>
      </c>
    </row>
    <row r="41" spans="1:8" s="149" customFormat="1" ht="13.8" customHeight="1">
      <c r="A41" s="180" t="s">
        <v>429</v>
      </c>
      <c r="B41" s="184"/>
      <c r="C41" s="164" t="s">
        <v>27</v>
      </c>
      <c r="D41" s="181" t="s">
        <v>42</v>
      </c>
      <c r="E41" s="142"/>
      <c r="F41" s="150">
        <f>F43+F45</f>
        <v>1415.8000000000002</v>
      </c>
      <c r="G41" s="150">
        <f t="shared" ref="G41:H41" si="10">G42+G44</f>
        <v>0</v>
      </c>
      <c r="H41" s="150">
        <f t="shared" si="10"/>
        <v>0</v>
      </c>
    </row>
    <row r="42" spans="1:8" s="186" customFormat="1" ht="25.8" customHeight="1">
      <c r="A42" s="180" t="s">
        <v>369</v>
      </c>
      <c r="B42" s="185"/>
      <c r="C42" s="164" t="s">
        <v>27</v>
      </c>
      <c r="D42" s="191" t="s">
        <v>42</v>
      </c>
      <c r="E42" s="142"/>
      <c r="F42" s="150">
        <f>SUM(F43)</f>
        <v>1087.4000000000001</v>
      </c>
      <c r="G42" s="150">
        <f t="shared" ref="G42:H42" si="11">SUM(G43)</f>
        <v>0</v>
      </c>
      <c r="H42" s="150">
        <f t="shared" si="11"/>
        <v>0</v>
      </c>
    </row>
    <row r="43" spans="1:8" s="186" customFormat="1" ht="62.4" customHeight="1">
      <c r="A43" s="197" t="s">
        <v>465</v>
      </c>
      <c r="B43" s="185"/>
      <c r="C43" s="168" t="s">
        <v>27</v>
      </c>
      <c r="D43" s="198" t="s">
        <v>42</v>
      </c>
      <c r="E43" s="167">
        <v>100</v>
      </c>
      <c r="F43" s="187">
        <v>1087.4000000000001</v>
      </c>
      <c r="G43" s="187">
        <v>0</v>
      </c>
      <c r="H43" s="187">
        <v>0</v>
      </c>
    </row>
    <row r="44" spans="1:8" s="186" customFormat="1" ht="45" customHeight="1">
      <c r="A44" s="183" t="s">
        <v>370</v>
      </c>
      <c r="B44" s="185"/>
      <c r="C44" s="164" t="s">
        <v>27</v>
      </c>
      <c r="D44" s="191" t="s">
        <v>42</v>
      </c>
      <c r="E44" s="167"/>
      <c r="F44" s="150">
        <f>SUM(F45)</f>
        <v>328.4</v>
      </c>
      <c r="G44" s="150">
        <f t="shared" ref="G44:H44" si="12">SUM(G45)</f>
        <v>0</v>
      </c>
      <c r="H44" s="150">
        <f t="shared" si="12"/>
        <v>0</v>
      </c>
    </row>
    <row r="45" spans="1:8" s="186" customFormat="1" ht="64.8" customHeight="1">
      <c r="A45" s="197" t="s">
        <v>465</v>
      </c>
      <c r="B45" s="185"/>
      <c r="C45" s="168" t="s">
        <v>27</v>
      </c>
      <c r="D45" s="179" t="s">
        <v>42</v>
      </c>
      <c r="E45" s="167">
        <v>100</v>
      </c>
      <c r="F45" s="187">
        <v>328.4</v>
      </c>
      <c r="G45" s="187">
        <v>0</v>
      </c>
      <c r="H45" s="187">
        <v>0</v>
      </c>
    </row>
    <row r="46" spans="1:8" s="144" customFormat="1" ht="60" customHeight="1">
      <c r="A46" s="141" t="s">
        <v>45</v>
      </c>
      <c r="B46" s="142"/>
      <c r="C46" s="164" t="s">
        <v>46</v>
      </c>
      <c r="D46" s="143"/>
      <c r="E46" s="142"/>
      <c r="F46" s="150">
        <f>SUM(F47)</f>
        <v>254.74</v>
      </c>
      <c r="G46" s="150">
        <f t="shared" ref="G46:H47" si="13">SUM(G47)</f>
        <v>0</v>
      </c>
      <c r="H46" s="150">
        <f t="shared" si="13"/>
        <v>0</v>
      </c>
    </row>
    <row r="47" spans="1:8" s="144" customFormat="1" ht="59.4" customHeight="1">
      <c r="A47" s="166" t="s">
        <v>45</v>
      </c>
      <c r="B47" s="142"/>
      <c r="C47" s="164" t="s">
        <v>46</v>
      </c>
      <c r="D47" s="143" t="s">
        <v>368</v>
      </c>
      <c r="E47" s="142"/>
      <c r="F47" s="150">
        <f>SUM(F48)</f>
        <v>254.74</v>
      </c>
      <c r="G47" s="150">
        <f t="shared" si="13"/>
        <v>0</v>
      </c>
      <c r="H47" s="150">
        <f t="shared" si="13"/>
        <v>0</v>
      </c>
    </row>
    <row r="48" spans="1:8" s="144" customFormat="1" ht="22.8" customHeight="1">
      <c r="A48" s="166" t="s">
        <v>17</v>
      </c>
      <c r="B48" s="142"/>
      <c r="C48" s="164" t="s">
        <v>46</v>
      </c>
      <c r="D48" s="143" t="s">
        <v>18</v>
      </c>
      <c r="E48" s="142"/>
      <c r="F48" s="150">
        <f>SUM(F50)</f>
        <v>254.74</v>
      </c>
      <c r="G48" s="150">
        <f>SUM(G50)</f>
        <v>0</v>
      </c>
      <c r="H48" s="150">
        <f>SUM(H50)</f>
        <v>0</v>
      </c>
    </row>
    <row r="49" spans="1:8" s="144" customFormat="1" ht="24" customHeight="1">
      <c r="A49" s="166" t="s">
        <v>19</v>
      </c>
      <c r="B49" s="142"/>
      <c r="C49" s="164" t="s">
        <v>46</v>
      </c>
      <c r="D49" s="143" t="s">
        <v>20</v>
      </c>
      <c r="E49" s="142"/>
      <c r="F49" s="150">
        <f>SUM(F50)</f>
        <v>254.74</v>
      </c>
      <c r="G49" s="150">
        <f t="shared" ref="G49:H49" si="14">SUM(G50)</f>
        <v>0</v>
      </c>
      <c r="H49" s="150">
        <f t="shared" si="14"/>
        <v>0</v>
      </c>
    </row>
    <row r="50" spans="1:8" s="144" customFormat="1">
      <c r="A50" s="141" t="s">
        <v>21</v>
      </c>
      <c r="B50" s="142"/>
      <c r="C50" s="164" t="s">
        <v>46</v>
      </c>
      <c r="D50" s="145" t="s">
        <v>22</v>
      </c>
      <c r="E50" s="142"/>
      <c r="F50" s="150">
        <f>SUM(F51+F54)</f>
        <v>254.74</v>
      </c>
      <c r="G50" s="150">
        <f t="shared" ref="G50:H50" si="15">SUM(G51+G54)</f>
        <v>0</v>
      </c>
      <c r="H50" s="150">
        <f t="shared" si="15"/>
        <v>0</v>
      </c>
    </row>
    <row r="51" spans="1:8" s="144" customFormat="1" ht="58.2" customHeight="1">
      <c r="A51" s="141" t="s">
        <v>47</v>
      </c>
      <c r="B51" s="142"/>
      <c r="C51" s="164" t="s">
        <v>46</v>
      </c>
      <c r="D51" s="143" t="s">
        <v>48</v>
      </c>
      <c r="E51" s="142"/>
      <c r="F51" s="150">
        <f>SUM(F52)</f>
        <v>217.04</v>
      </c>
      <c r="G51" s="150">
        <f>SUM(G52)</f>
        <v>0</v>
      </c>
      <c r="H51" s="150">
        <f>SUM(H52)</f>
        <v>0</v>
      </c>
    </row>
    <row r="52" spans="1:8" s="186" customFormat="1" ht="13.8" customHeight="1">
      <c r="A52" s="165" t="s">
        <v>466</v>
      </c>
      <c r="B52" s="167"/>
      <c r="C52" s="168" t="s">
        <v>46</v>
      </c>
      <c r="D52" s="169" t="s">
        <v>48</v>
      </c>
      <c r="E52" s="167">
        <v>500</v>
      </c>
      <c r="F52" s="155">
        <v>217.04</v>
      </c>
      <c r="G52" s="155">
        <v>0</v>
      </c>
      <c r="H52" s="155">
        <v>0</v>
      </c>
    </row>
    <row r="53" spans="1:8" s="144" customFormat="1" ht="70.2" customHeight="1">
      <c r="A53" s="166" t="s">
        <v>373</v>
      </c>
      <c r="B53" s="142"/>
      <c r="C53" s="164" t="s">
        <v>46</v>
      </c>
      <c r="D53" s="143" t="s">
        <v>51</v>
      </c>
      <c r="E53" s="142"/>
      <c r="F53" s="150">
        <f>SUM(F54)</f>
        <v>37.700000000000003</v>
      </c>
      <c r="G53" s="150">
        <f t="shared" ref="G53:H53" si="16">SUM(G54)</f>
        <v>0</v>
      </c>
      <c r="H53" s="150">
        <f t="shared" si="16"/>
        <v>0</v>
      </c>
    </row>
    <row r="54" spans="1:8" s="186" customFormat="1" ht="13.2" customHeight="1">
      <c r="A54" s="165" t="s">
        <v>466</v>
      </c>
      <c r="B54" s="167"/>
      <c r="C54" s="168" t="s">
        <v>46</v>
      </c>
      <c r="D54" s="169" t="s">
        <v>51</v>
      </c>
      <c r="E54" s="167">
        <v>500</v>
      </c>
      <c r="F54" s="155">
        <v>37.700000000000003</v>
      </c>
      <c r="G54" s="155">
        <v>0</v>
      </c>
      <c r="H54" s="155">
        <v>0</v>
      </c>
    </row>
    <row r="55" spans="1:8" s="149" customFormat="1" ht="12" customHeight="1">
      <c r="A55" s="141" t="s">
        <v>374</v>
      </c>
      <c r="B55" s="147"/>
      <c r="C55" s="164" t="s">
        <v>60</v>
      </c>
      <c r="D55" s="148"/>
      <c r="E55" s="147"/>
      <c r="F55" s="150">
        <f t="shared" ref="F55:H58" si="17">F56</f>
        <v>60</v>
      </c>
      <c r="G55" s="150">
        <f t="shared" si="17"/>
        <v>60</v>
      </c>
      <c r="H55" s="150">
        <f t="shared" si="17"/>
        <v>60</v>
      </c>
    </row>
    <row r="56" spans="1:8" s="149" customFormat="1">
      <c r="A56" s="141" t="s">
        <v>374</v>
      </c>
      <c r="B56" s="147"/>
      <c r="C56" s="164" t="s">
        <v>60</v>
      </c>
      <c r="D56" s="143" t="s">
        <v>368</v>
      </c>
      <c r="E56" s="147"/>
      <c r="F56" s="150">
        <f t="shared" si="17"/>
        <v>60</v>
      </c>
      <c r="G56" s="150">
        <f t="shared" si="17"/>
        <v>60</v>
      </c>
      <c r="H56" s="150">
        <f t="shared" si="17"/>
        <v>60</v>
      </c>
    </row>
    <row r="57" spans="1:8" s="144" customFormat="1" ht="25.8" customHeight="1">
      <c r="A57" s="166" t="s">
        <v>79</v>
      </c>
      <c r="B57" s="142"/>
      <c r="C57" s="164" t="s">
        <v>60</v>
      </c>
      <c r="D57" s="143" t="s">
        <v>54</v>
      </c>
      <c r="E57" s="142"/>
      <c r="F57" s="150">
        <f t="shared" si="17"/>
        <v>60</v>
      </c>
      <c r="G57" s="150">
        <f t="shared" si="17"/>
        <v>60</v>
      </c>
      <c r="H57" s="150">
        <f t="shared" si="17"/>
        <v>60</v>
      </c>
    </row>
    <row r="58" spans="1:8" s="144" customFormat="1" ht="12" customHeight="1">
      <c r="A58" s="166" t="s">
        <v>21</v>
      </c>
      <c r="B58" s="142"/>
      <c r="C58" s="164" t="s">
        <v>60</v>
      </c>
      <c r="D58" s="143" t="s">
        <v>80</v>
      </c>
      <c r="E58" s="142"/>
      <c r="F58" s="150">
        <f t="shared" si="17"/>
        <v>60</v>
      </c>
      <c r="G58" s="150">
        <f t="shared" ref="G58" si="18">G59</f>
        <v>60</v>
      </c>
      <c r="H58" s="150">
        <f t="shared" ref="H58" si="19">H59</f>
        <v>60</v>
      </c>
    </row>
    <row r="59" spans="1:8" s="144" customFormat="1" ht="12" customHeight="1">
      <c r="A59" s="166" t="s">
        <v>21</v>
      </c>
      <c r="B59" s="142"/>
      <c r="C59" s="164" t="s">
        <v>60</v>
      </c>
      <c r="D59" s="143" t="s">
        <v>81</v>
      </c>
      <c r="E59" s="142"/>
      <c r="F59" s="150">
        <f>F60</f>
        <v>60</v>
      </c>
      <c r="G59" s="150">
        <f t="shared" ref="G59:H59" si="20">G60</f>
        <v>60</v>
      </c>
      <c r="H59" s="150">
        <f t="shared" si="20"/>
        <v>60</v>
      </c>
    </row>
    <row r="60" spans="1:8" s="144" customFormat="1" ht="47.4" customHeight="1">
      <c r="A60" s="166" t="s">
        <v>375</v>
      </c>
      <c r="B60" s="142"/>
      <c r="C60" s="164" t="s">
        <v>60</v>
      </c>
      <c r="D60" s="143" t="s">
        <v>62</v>
      </c>
      <c r="E60" s="142"/>
      <c r="F60" s="150">
        <v>60</v>
      </c>
      <c r="G60" s="150">
        <v>60</v>
      </c>
      <c r="H60" s="150">
        <v>60</v>
      </c>
    </row>
    <row r="61" spans="1:8" s="186" customFormat="1" ht="12" customHeight="1">
      <c r="A61" s="165" t="s">
        <v>467</v>
      </c>
      <c r="B61" s="167"/>
      <c r="C61" s="168" t="s">
        <v>60</v>
      </c>
      <c r="D61" s="169" t="s">
        <v>62</v>
      </c>
      <c r="E61" s="167">
        <v>800</v>
      </c>
      <c r="F61" s="155">
        <v>60</v>
      </c>
      <c r="G61" s="155">
        <v>60</v>
      </c>
      <c r="H61" s="155">
        <v>60</v>
      </c>
    </row>
    <row r="62" spans="1:8" s="144" customFormat="1" ht="13.2" customHeight="1">
      <c r="A62" s="166" t="s">
        <v>65</v>
      </c>
      <c r="B62" s="142"/>
      <c r="C62" s="164" t="s">
        <v>66</v>
      </c>
      <c r="D62" s="143"/>
      <c r="E62" s="142"/>
      <c r="F62" s="150">
        <f t="shared" ref="F62:H64" si="21">SUM(F63)</f>
        <v>636.78</v>
      </c>
      <c r="G62" s="150">
        <f t="shared" si="21"/>
        <v>56.02</v>
      </c>
      <c r="H62" s="150">
        <f t="shared" si="21"/>
        <v>56.02</v>
      </c>
    </row>
    <row r="63" spans="1:8" s="144" customFormat="1" ht="16.2" customHeight="1">
      <c r="A63" s="166" t="s">
        <v>65</v>
      </c>
      <c r="B63" s="142"/>
      <c r="C63" s="164" t="s">
        <v>66</v>
      </c>
      <c r="D63" s="143" t="s">
        <v>368</v>
      </c>
      <c r="E63" s="142"/>
      <c r="F63" s="150">
        <f>F64+F69+F74</f>
        <v>636.78</v>
      </c>
      <c r="G63" s="150">
        <f>G64+G69+G74</f>
        <v>56.02</v>
      </c>
      <c r="H63" s="150">
        <f>H64+H69+H74</f>
        <v>56.02</v>
      </c>
    </row>
    <row r="64" spans="1:8" s="144" customFormat="1" ht="60" customHeight="1">
      <c r="A64" s="176" t="s">
        <v>452</v>
      </c>
      <c r="B64" s="142"/>
      <c r="C64" s="164" t="s">
        <v>66</v>
      </c>
      <c r="D64" s="143" t="s">
        <v>68</v>
      </c>
      <c r="E64" s="142"/>
      <c r="F64" s="150">
        <f t="shared" si="21"/>
        <v>15.5</v>
      </c>
      <c r="G64" s="150">
        <f t="shared" ref="G64:H67" si="22">SUM(G65)</f>
        <v>0</v>
      </c>
      <c r="H64" s="150">
        <f t="shared" si="22"/>
        <v>0</v>
      </c>
    </row>
    <row r="65" spans="1:8" s="144" customFormat="1" ht="14.4" customHeight="1">
      <c r="A65" s="141" t="s">
        <v>323</v>
      </c>
      <c r="B65" s="142"/>
      <c r="C65" s="164" t="s">
        <v>66</v>
      </c>
      <c r="D65" s="143" t="s">
        <v>332</v>
      </c>
      <c r="E65" s="142"/>
      <c r="F65" s="150">
        <f>SUM(F67)</f>
        <v>15.5</v>
      </c>
      <c r="G65" s="150">
        <f>SUM(G67)</f>
        <v>0</v>
      </c>
      <c r="H65" s="150">
        <f>SUM(H67)</f>
        <v>0</v>
      </c>
    </row>
    <row r="66" spans="1:8" s="144" customFormat="1" ht="48.6" customHeight="1">
      <c r="A66" s="176" t="s">
        <v>436</v>
      </c>
      <c r="B66" s="142"/>
      <c r="C66" s="164" t="s">
        <v>66</v>
      </c>
      <c r="D66" s="143" t="s">
        <v>290</v>
      </c>
      <c r="E66" s="142"/>
      <c r="F66" s="150">
        <f>SUM(F67)</f>
        <v>15.5</v>
      </c>
      <c r="G66" s="150">
        <f t="shared" si="22"/>
        <v>0</v>
      </c>
      <c r="H66" s="150">
        <f t="shared" si="22"/>
        <v>0</v>
      </c>
    </row>
    <row r="67" spans="1:8" s="144" customFormat="1" ht="61.2" customHeight="1">
      <c r="A67" s="176" t="s">
        <v>437</v>
      </c>
      <c r="B67" s="142"/>
      <c r="C67" s="164" t="s">
        <v>66</v>
      </c>
      <c r="D67" s="143" t="s">
        <v>289</v>
      </c>
      <c r="E67" s="142"/>
      <c r="F67" s="150">
        <f>SUM(F68)</f>
        <v>15.5</v>
      </c>
      <c r="G67" s="150">
        <f t="shared" si="22"/>
        <v>0</v>
      </c>
      <c r="H67" s="150">
        <f t="shared" si="22"/>
        <v>0</v>
      </c>
    </row>
    <row r="68" spans="1:8" s="186" customFormat="1" ht="36" customHeight="1">
      <c r="A68" s="165" t="s">
        <v>464</v>
      </c>
      <c r="B68" s="167"/>
      <c r="C68" s="168" t="s">
        <v>66</v>
      </c>
      <c r="D68" s="169" t="s">
        <v>289</v>
      </c>
      <c r="E68" s="167">
        <v>200</v>
      </c>
      <c r="F68" s="155">
        <v>15.5</v>
      </c>
      <c r="G68" s="155">
        <v>0</v>
      </c>
      <c r="H68" s="155">
        <v>0</v>
      </c>
    </row>
    <row r="69" spans="1:8" s="144" customFormat="1" ht="26.4" customHeight="1">
      <c r="A69" s="166" t="s">
        <v>17</v>
      </c>
      <c r="B69" s="142"/>
      <c r="C69" s="164" t="s">
        <v>66</v>
      </c>
      <c r="D69" s="143" t="s">
        <v>18</v>
      </c>
      <c r="E69" s="142"/>
      <c r="F69" s="150">
        <f>SUM(F71)</f>
        <v>3.52</v>
      </c>
      <c r="G69" s="150">
        <f t="shared" ref="G69" si="23">SUM(G71)</f>
        <v>3.52</v>
      </c>
      <c r="H69" s="150">
        <f t="shared" ref="H69" si="24">SUM(H71)</f>
        <v>3.52</v>
      </c>
    </row>
    <row r="70" spans="1:8" s="144" customFormat="1" ht="26.4" customHeight="1">
      <c r="A70" s="166" t="s">
        <v>19</v>
      </c>
      <c r="B70" s="142"/>
      <c r="C70" s="164" t="s">
        <v>66</v>
      </c>
      <c r="D70" s="143" t="s">
        <v>20</v>
      </c>
      <c r="E70" s="142"/>
      <c r="F70" s="150">
        <f>SUM(F71)</f>
        <v>3.52</v>
      </c>
      <c r="G70" s="150">
        <f t="shared" ref="G70:H70" si="25">SUM(G71)</f>
        <v>3.52</v>
      </c>
      <c r="H70" s="150">
        <f t="shared" si="25"/>
        <v>3.52</v>
      </c>
    </row>
    <row r="71" spans="1:8" s="144" customFormat="1">
      <c r="A71" s="141" t="s">
        <v>21</v>
      </c>
      <c r="B71" s="142"/>
      <c r="C71" s="164" t="s">
        <v>66</v>
      </c>
      <c r="D71" s="171" t="s">
        <v>22</v>
      </c>
      <c r="E71" s="142"/>
      <c r="F71" s="150">
        <f>SUM(F73)</f>
        <v>3.52</v>
      </c>
      <c r="G71" s="150">
        <f>SUM(G73)</f>
        <v>3.52</v>
      </c>
      <c r="H71" s="150">
        <f>SUM(H73)</f>
        <v>3.52</v>
      </c>
    </row>
    <row r="72" spans="1:8" s="144" customFormat="1" ht="84">
      <c r="A72" s="176" t="s">
        <v>77</v>
      </c>
      <c r="B72" s="142"/>
      <c r="C72" s="164" t="s">
        <v>66</v>
      </c>
      <c r="D72" s="143" t="s">
        <v>78</v>
      </c>
      <c r="E72" s="142"/>
      <c r="F72" s="150">
        <v>3.52</v>
      </c>
      <c r="G72" s="150">
        <v>3.52</v>
      </c>
      <c r="H72" s="150">
        <v>3.52</v>
      </c>
    </row>
    <row r="73" spans="1:8" s="149" customFormat="1" ht="34.200000000000003">
      <c r="A73" s="165" t="s">
        <v>464</v>
      </c>
      <c r="B73" s="147"/>
      <c r="C73" s="163" t="s">
        <v>66</v>
      </c>
      <c r="D73" s="152" t="s">
        <v>78</v>
      </c>
      <c r="E73" s="147">
        <v>200</v>
      </c>
      <c r="F73" s="151">
        <v>3.52</v>
      </c>
      <c r="G73" s="151">
        <v>3.52</v>
      </c>
      <c r="H73" s="151">
        <v>3.52</v>
      </c>
    </row>
    <row r="74" spans="1:8" s="149" customFormat="1" ht="24">
      <c r="A74" s="166" t="s">
        <v>79</v>
      </c>
      <c r="B74" s="147"/>
      <c r="C74" s="164" t="s">
        <v>66</v>
      </c>
      <c r="D74" s="143" t="s">
        <v>54</v>
      </c>
      <c r="E74" s="142"/>
      <c r="F74" s="150">
        <f t="shared" ref="F74:H76" si="26">SUM(F75)</f>
        <v>617.76</v>
      </c>
      <c r="G74" s="150">
        <f t="shared" si="26"/>
        <v>52.5</v>
      </c>
      <c r="H74" s="150">
        <f t="shared" si="26"/>
        <v>52.5</v>
      </c>
    </row>
    <row r="75" spans="1:8" s="149" customFormat="1">
      <c r="A75" s="166" t="s">
        <v>21</v>
      </c>
      <c r="B75" s="147"/>
      <c r="C75" s="164" t="s">
        <v>66</v>
      </c>
      <c r="D75" s="143" t="s">
        <v>80</v>
      </c>
      <c r="E75" s="142"/>
      <c r="F75" s="150">
        <f t="shared" si="26"/>
        <v>617.76</v>
      </c>
      <c r="G75" s="150">
        <f t="shared" si="26"/>
        <v>52.5</v>
      </c>
      <c r="H75" s="150">
        <f t="shared" si="26"/>
        <v>52.5</v>
      </c>
    </row>
    <row r="76" spans="1:8" s="149" customFormat="1">
      <c r="A76" s="166" t="s">
        <v>21</v>
      </c>
      <c r="B76" s="147"/>
      <c r="C76" s="164" t="s">
        <v>66</v>
      </c>
      <c r="D76" s="143" t="s">
        <v>81</v>
      </c>
      <c r="E76" s="142"/>
      <c r="F76" s="150">
        <f t="shared" si="26"/>
        <v>617.76</v>
      </c>
      <c r="G76" s="150">
        <f t="shared" si="26"/>
        <v>52.5</v>
      </c>
      <c r="H76" s="150">
        <f t="shared" si="26"/>
        <v>52.5</v>
      </c>
    </row>
    <row r="77" spans="1:8" s="149" customFormat="1" ht="23.4" customHeight="1">
      <c r="A77" s="166" t="s">
        <v>377</v>
      </c>
      <c r="B77" s="147"/>
      <c r="C77" s="164" t="s">
        <v>66</v>
      </c>
      <c r="D77" s="143" t="s">
        <v>83</v>
      </c>
      <c r="E77" s="142"/>
      <c r="F77" s="150">
        <f>F78+F79</f>
        <v>617.76</v>
      </c>
      <c r="G77" s="150">
        <f t="shared" ref="G77:H77" si="27">G78+G79</f>
        <v>52.5</v>
      </c>
      <c r="H77" s="150">
        <f t="shared" si="27"/>
        <v>52.5</v>
      </c>
    </row>
    <row r="78" spans="1:8" s="149" customFormat="1" ht="37.200000000000003" customHeight="1">
      <c r="A78" s="165" t="s">
        <v>464</v>
      </c>
      <c r="B78" s="147"/>
      <c r="C78" s="163" t="s">
        <v>66</v>
      </c>
      <c r="D78" s="152" t="s">
        <v>83</v>
      </c>
      <c r="E78" s="147">
        <v>200</v>
      </c>
      <c r="F78" s="151">
        <v>605.76</v>
      </c>
      <c r="G78" s="151">
        <v>52.5</v>
      </c>
      <c r="H78" s="151">
        <v>52.5</v>
      </c>
    </row>
    <row r="79" spans="1:8" s="149" customFormat="1" ht="12" customHeight="1">
      <c r="A79" s="165" t="s">
        <v>467</v>
      </c>
      <c r="B79" s="147"/>
      <c r="C79" s="163" t="s">
        <v>66</v>
      </c>
      <c r="D79" s="152" t="s">
        <v>83</v>
      </c>
      <c r="E79" s="147">
        <v>800</v>
      </c>
      <c r="F79" s="151">
        <v>12</v>
      </c>
      <c r="G79" s="151">
        <v>0</v>
      </c>
      <c r="H79" s="151">
        <v>0</v>
      </c>
    </row>
    <row r="80" spans="1:8" s="144" customFormat="1">
      <c r="A80" s="141" t="s">
        <v>84</v>
      </c>
      <c r="B80" s="142"/>
      <c r="C80" s="161" t="s">
        <v>85</v>
      </c>
      <c r="D80" s="145"/>
      <c r="E80" s="142"/>
      <c r="F80" s="150">
        <f t="shared" ref="F80:F82" si="28">SUM(F81)</f>
        <v>214.79999999999998</v>
      </c>
      <c r="G80" s="150">
        <f t="shared" ref="G80:G82" si="29">SUM(G81)</f>
        <v>233.1</v>
      </c>
      <c r="H80" s="150">
        <f t="shared" ref="H80:H82" si="30">SUM(H81)</f>
        <v>240.8</v>
      </c>
    </row>
    <row r="81" spans="1:8" s="144" customFormat="1" ht="24">
      <c r="A81" s="166" t="s">
        <v>86</v>
      </c>
      <c r="B81" s="142"/>
      <c r="C81" s="164" t="s">
        <v>87</v>
      </c>
      <c r="D81" s="143" t="s">
        <v>368</v>
      </c>
      <c r="E81" s="142"/>
      <c r="F81" s="150">
        <f t="shared" si="28"/>
        <v>214.79999999999998</v>
      </c>
      <c r="G81" s="150">
        <f t="shared" si="29"/>
        <v>233.1</v>
      </c>
      <c r="H81" s="150">
        <f t="shared" si="30"/>
        <v>240.8</v>
      </c>
    </row>
    <row r="82" spans="1:8" s="144" customFormat="1" ht="24" customHeight="1">
      <c r="A82" s="166" t="s">
        <v>79</v>
      </c>
      <c r="B82" s="142"/>
      <c r="C82" s="164" t="s">
        <v>87</v>
      </c>
      <c r="D82" s="143" t="s">
        <v>54</v>
      </c>
      <c r="E82" s="142"/>
      <c r="F82" s="150">
        <f t="shared" si="28"/>
        <v>214.79999999999998</v>
      </c>
      <c r="G82" s="150">
        <f t="shared" si="29"/>
        <v>233.1</v>
      </c>
      <c r="H82" s="150">
        <f t="shared" si="30"/>
        <v>240.8</v>
      </c>
    </row>
    <row r="83" spans="1:8" s="144" customFormat="1">
      <c r="A83" s="141" t="s">
        <v>21</v>
      </c>
      <c r="B83" s="142"/>
      <c r="C83" s="164" t="s">
        <v>87</v>
      </c>
      <c r="D83" s="143" t="s">
        <v>80</v>
      </c>
      <c r="E83" s="142"/>
      <c r="F83" s="150">
        <f>SUM(F85)</f>
        <v>214.79999999999998</v>
      </c>
      <c r="G83" s="150">
        <f>SUM(G85)</f>
        <v>233.1</v>
      </c>
      <c r="H83" s="150">
        <f>SUM(H85)</f>
        <v>240.8</v>
      </c>
    </row>
    <row r="84" spans="1:8" s="144" customFormat="1">
      <c r="A84" s="141" t="s">
        <v>21</v>
      </c>
      <c r="B84" s="142"/>
      <c r="C84" s="164" t="s">
        <v>87</v>
      </c>
      <c r="D84" s="143" t="s">
        <v>81</v>
      </c>
      <c r="E84" s="142"/>
      <c r="F84" s="150">
        <v>214.8</v>
      </c>
      <c r="G84" s="150">
        <v>233.1</v>
      </c>
      <c r="H84" s="150">
        <v>240.8</v>
      </c>
    </row>
    <row r="85" spans="1:8" s="144" customFormat="1" ht="51.6" customHeight="1">
      <c r="A85" s="166" t="s">
        <v>376</v>
      </c>
      <c r="B85" s="142"/>
      <c r="C85" s="164" t="s">
        <v>87</v>
      </c>
      <c r="D85" s="143" t="s">
        <v>90</v>
      </c>
      <c r="E85" s="142"/>
      <c r="F85" s="150">
        <f>F87+F89+F90</f>
        <v>214.79999999999998</v>
      </c>
      <c r="G85" s="150">
        <v>233.1</v>
      </c>
      <c r="H85" s="150">
        <v>240.8</v>
      </c>
    </row>
    <row r="86" spans="1:8" s="144" customFormat="1" ht="24">
      <c r="A86" s="166" t="s">
        <v>369</v>
      </c>
      <c r="B86" s="142"/>
      <c r="C86" s="164" t="s">
        <v>87</v>
      </c>
      <c r="D86" s="143" t="s">
        <v>90</v>
      </c>
      <c r="E86" s="142"/>
      <c r="F86" s="150">
        <f>SUM(F87)</f>
        <v>153.52000000000001</v>
      </c>
      <c r="G86" s="150">
        <f>SUM(G87)</f>
        <v>166.57</v>
      </c>
      <c r="H86" s="150">
        <f>SUM(H87)</f>
        <v>184.95</v>
      </c>
    </row>
    <row r="87" spans="1:8" s="144" customFormat="1" ht="61.8">
      <c r="A87" s="197" t="s">
        <v>465</v>
      </c>
      <c r="B87" s="142"/>
      <c r="C87" s="164" t="s">
        <v>87</v>
      </c>
      <c r="D87" s="152" t="s">
        <v>90</v>
      </c>
      <c r="E87" s="167">
        <v>100</v>
      </c>
      <c r="F87" s="155">
        <v>153.52000000000001</v>
      </c>
      <c r="G87" s="155">
        <v>166.57</v>
      </c>
      <c r="H87" s="155">
        <v>184.95</v>
      </c>
    </row>
    <row r="88" spans="1:8" s="144" customFormat="1" ht="63.6" customHeight="1">
      <c r="A88" s="166" t="s">
        <v>370</v>
      </c>
      <c r="B88" s="142"/>
      <c r="C88" s="164" t="s">
        <v>87</v>
      </c>
      <c r="D88" s="143" t="s">
        <v>90</v>
      </c>
      <c r="E88" s="142"/>
      <c r="F88" s="150">
        <f>SUM(F89)</f>
        <v>46.36</v>
      </c>
      <c r="G88" s="150">
        <f t="shared" ref="G88:H88" si="31">SUM(G89)</f>
        <v>50.61</v>
      </c>
      <c r="H88" s="150">
        <f t="shared" si="31"/>
        <v>55.85</v>
      </c>
    </row>
    <row r="89" spans="1:8" s="144" customFormat="1" ht="64.8" customHeight="1">
      <c r="A89" s="197" t="s">
        <v>465</v>
      </c>
      <c r="B89" s="142"/>
      <c r="C89" s="164" t="s">
        <v>87</v>
      </c>
      <c r="D89" s="152" t="s">
        <v>90</v>
      </c>
      <c r="E89" s="167">
        <v>100</v>
      </c>
      <c r="F89" s="155">
        <v>46.36</v>
      </c>
      <c r="G89" s="155">
        <v>50.61</v>
      </c>
      <c r="H89" s="155">
        <v>55.85</v>
      </c>
    </row>
    <row r="90" spans="1:8" s="149" customFormat="1" ht="34.200000000000003">
      <c r="A90" s="165" t="s">
        <v>464</v>
      </c>
      <c r="B90" s="147"/>
      <c r="C90" s="163" t="s">
        <v>87</v>
      </c>
      <c r="D90" s="152" t="s">
        <v>90</v>
      </c>
      <c r="E90" s="147">
        <v>200</v>
      </c>
      <c r="F90" s="151">
        <v>14.92</v>
      </c>
      <c r="G90" s="151">
        <v>15.92</v>
      </c>
      <c r="H90" s="151">
        <v>0</v>
      </c>
    </row>
    <row r="91" spans="1:8" s="149" customFormat="1" ht="34.799999999999997" customHeight="1">
      <c r="A91" s="166" t="s">
        <v>91</v>
      </c>
      <c r="B91" s="147"/>
      <c r="C91" s="164" t="s">
        <v>92</v>
      </c>
      <c r="E91" s="147"/>
      <c r="F91" s="150">
        <f>F92+F105</f>
        <v>380.86</v>
      </c>
      <c r="G91" s="150">
        <f>G92+G105</f>
        <v>45.3</v>
      </c>
      <c r="H91" s="150">
        <f>H92+H105</f>
        <v>40</v>
      </c>
    </row>
    <row r="92" spans="1:8" s="144" customFormat="1" ht="13.2" customHeight="1">
      <c r="A92" s="141" t="s">
        <v>99</v>
      </c>
      <c r="B92" s="142"/>
      <c r="C92" s="164" t="s">
        <v>100</v>
      </c>
      <c r="D92" s="143" t="s">
        <v>368</v>
      </c>
      <c r="E92" s="142"/>
      <c r="F92" s="150">
        <f>F93+F100</f>
        <v>375.76</v>
      </c>
      <c r="G92" s="150">
        <f>G93+G100</f>
        <v>40</v>
      </c>
      <c r="H92" s="150">
        <f>H93+H100</f>
        <v>40</v>
      </c>
    </row>
    <row r="93" spans="1:8" s="144" customFormat="1" ht="60.6" customHeight="1">
      <c r="A93" s="176" t="s">
        <v>438</v>
      </c>
      <c r="B93" s="142"/>
      <c r="C93" s="164" t="s">
        <v>100</v>
      </c>
      <c r="D93" s="143" t="s">
        <v>101</v>
      </c>
      <c r="E93" s="142"/>
      <c r="F93" s="150">
        <f t="shared" ref="F93:H94" si="32">SUM(F94)</f>
        <v>54</v>
      </c>
      <c r="G93" s="150">
        <f t="shared" si="32"/>
        <v>40</v>
      </c>
      <c r="H93" s="150">
        <f t="shared" si="32"/>
        <v>40</v>
      </c>
    </row>
    <row r="94" spans="1:8" s="144" customFormat="1" ht="13.8" customHeight="1">
      <c r="A94" s="141" t="s">
        <v>323</v>
      </c>
      <c r="B94" s="142"/>
      <c r="C94" s="164" t="s">
        <v>100</v>
      </c>
      <c r="D94" s="143" t="s">
        <v>334</v>
      </c>
      <c r="E94" s="142"/>
      <c r="F94" s="150">
        <f t="shared" si="32"/>
        <v>54</v>
      </c>
      <c r="G94" s="150">
        <f t="shared" si="32"/>
        <v>40</v>
      </c>
      <c r="H94" s="150">
        <f t="shared" si="32"/>
        <v>40</v>
      </c>
    </row>
    <row r="95" spans="1:8" s="172" customFormat="1" ht="60" customHeight="1">
      <c r="A95" s="176" t="s">
        <v>439</v>
      </c>
      <c r="B95" s="170"/>
      <c r="C95" s="164" t="s">
        <v>100</v>
      </c>
      <c r="D95" s="143" t="s">
        <v>284</v>
      </c>
      <c r="E95" s="157"/>
      <c r="F95" s="182">
        <f>F96+F98</f>
        <v>54</v>
      </c>
      <c r="G95" s="182">
        <f>G96+G98</f>
        <v>40</v>
      </c>
      <c r="H95" s="182">
        <f>H96+H98</f>
        <v>40</v>
      </c>
    </row>
    <row r="96" spans="1:8" s="172" customFormat="1" ht="14.4" customHeight="1">
      <c r="A96" s="141" t="s">
        <v>99</v>
      </c>
      <c r="B96" s="170"/>
      <c r="C96" s="164" t="s">
        <v>100</v>
      </c>
      <c r="D96" s="143" t="s">
        <v>283</v>
      </c>
      <c r="E96" s="170"/>
      <c r="F96" s="182">
        <f t="shared" ref="F96:H96" si="33">SUM(F97)</f>
        <v>40</v>
      </c>
      <c r="G96" s="182">
        <f t="shared" si="33"/>
        <v>40</v>
      </c>
      <c r="H96" s="182">
        <f t="shared" si="33"/>
        <v>40</v>
      </c>
    </row>
    <row r="97" spans="1:8" s="149" customFormat="1" ht="34.799999999999997" customHeight="1">
      <c r="A97" s="165" t="s">
        <v>464</v>
      </c>
      <c r="B97" s="147"/>
      <c r="C97" s="163" t="s">
        <v>100</v>
      </c>
      <c r="D97" s="152" t="s">
        <v>283</v>
      </c>
      <c r="E97" s="147">
        <v>200</v>
      </c>
      <c r="F97" s="151">
        <v>40</v>
      </c>
      <c r="G97" s="151">
        <v>40</v>
      </c>
      <c r="H97" s="151">
        <v>40</v>
      </c>
    </row>
    <row r="98" spans="1:8" s="149" customFormat="1" ht="24">
      <c r="A98" s="180" t="s">
        <v>454</v>
      </c>
      <c r="B98" s="147"/>
      <c r="C98" s="164" t="s">
        <v>100</v>
      </c>
      <c r="D98" s="191" t="s">
        <v>302</v>
      </c>
      <c r="E98" s="147"/>
      <c r="F98" s="150">
        <f>F99</f>
        <v>14</v>
      </c>
      <c r="G98" s="150">
        <f t="shared" ref="G98:H98" si="34">G99</f>
        <v>0</v>
      </c>
      <c r="H98" s="150">
        <f t="shared" si="34"/>
        <v>0</v>
      </c>
    </row>
    <row r="99" spans="1:8" s="149" customFormat="1" ht="34.200000000000003">
      <c r="A99" s="165" t="s">
        <v>464</v>
      </c>
      <c r="B99" s="147"/>
      <c r="C99" s="163" t="s">
        <v>100</v>
      </c>
      <c r="D99" s="199" t="s">
        <v>302</v>
      </c>
      <c r="E99" s="147">
        <v>200</v>
      </c>
      <c r="F99" s="151">
        <v>14</v>
      </c>
      <c r="G99" s="151">
        <v>0</v>
      </c>
      <c r="H99" s="151">
        <v>0</v>
      </c>
    </row>
    <row r="100" spans="1:8" s="144" customFormat="1" ht="24">
      <c r="A100" s="141" t="s">
        <v>79</v>
      </c>
      <c r="B100" s="142"/>
      <c r="C100" s="164" t="s">
        <v>100</v>
      </c>
      <c r="D100" s="143" t="s">
        <v>54</v>
      </c>
      <c r="E100" s="142"/>
      <c r="F100" s="150">
        <f t="shared" ref="F100:H103" si="35">SUM(F101)</f>
        <v>321.76</v>
      </c>
      <c r="G100" s="150">
        <f t="shared" si="35"/>
        <v>0</v>
      </c>
      <c r="H100" s="150">
        <f t="shared" si="35"/>
        <v>0</v>
      </c>
    </row>
    <row r="101" spans="1:8" s="144" customFormat="1">
      <c r="A101" s="141" t="s">
        <v>21</v>
      </c>
      <c r="B101" s="142"/>
      <c r="C101" s="164" t="s">
        <v>100</v>
      </c>
      <c r="D101" s="143" t="s">
        <v>80</v>
      </c>
      <c r="E101" s="142"/>
      <c r="F101" s="150">
        <f t="shared" si="35"/>
        <v>321.76</v>
      </c>
      <c r="G101" s="150">
        <f t="shared" si="35"/>
        <v>0</v>
      </c>
      <c r="H101" s="150">
        <f t="shared" si="35"/>
        <v>0</v>
      </c>
    </row>
    <row r="102" spans="1:8" s="144" customFormat="1">
      <c r="A102" s="141" t="s">
        <v>21</v>
      </c>
      <c r="B102" s="142"/>
      <c r="C102" s="164" t="s">
        <v>100</v>
      </c>
      <c r="D102" s="143" t="s">
        <v>81</v>
      </c>
      <c r="E102" s="142"/>
      <c r="F102" s="150">
        <f t="shared" si="35"/>
        <v>321.76</v>
      </c>
      <c r="G102" s="150">
        <f t="shared" si="35"/>
        <v>0</v>
      </c>
      <c r="H102" s="150">
        <f t="shared" si="35"/>
        <v>0</v>
      </c>
    </row>
    <row r="103" spans="1:8" s="144" customFormat="1" ht="37.200000000000003" customHeight="1">
      <c r="A103" s="166" t="s">
        <v>378</v>
      </c>
      <c r="B103" s="142"/>
      <c r="C103" s="164" t="s">
        <v>100</v>
      </c>
      <c r="D103" s="143" t="s">
        <v>379</v>
      </c>
      <c r="E103" s="142"/>
      <c r="F103" s="150">
        <f t="shared" si="35"/>
        <v>321.76</v>
      </c>
      <c r="G103" s="150">
        <f t="shared" si="35"/>
        <v>0</v>
      </c>
      <c r="H103" s="150">
        <f t="shared" si="35"/>
        <v>0</v>
      </c>
    </row>
    <row r="104" spans="1:8" s="149" customFormat="1" ht="34.200000000000003">
      <c r="A104" s="165" t="s">
        <v>464</v>
      </c>
      <c r="B104" s="147"/>
      <c r="C104" s="168" t="s">
        <v>100</v>
      </c>
      <c r="D104" s="152" t="s">
        <v>379</v>
      </c>
      <c r="E104" s="147">
        <v>200</v>
      </c>
      <c r="F104" s="147">
        <v>321.76</v>
      </c>
      <c r="G104" s="151">
        <v>0</v>
      </c>
      <c r="H104" s="151">
        <v>0</v>
      </c>
    </row>
    <row r="105" spans="1:8" s="144" customFormat="1" ht="36.6" customHeight="1">
      <c r="A105" s="166" t="s">
        <v>380</v>
      </c>
      <c r="B105" s="142"/>
      <c r="C105" s="164" t="s">
        <v>355</v>
      </c>
      <c r="D105" s="143" t="s">
        <v>368</v>
      </c>
      <c r="E105" s="142"/>
      <c r="F105" s="150">
        <f t="shared" ref="F105:H108" si="36">SUM(F106)</f>
        <v>5.0999999999999996</v>
      </c>
      <c r="G105" s="150">
        <f t="shared" si="36"/>
        <v>5.3</v>
      </c>
      <c r="H105" s="150">
        <f t="shared" si="36"/>
        <v>0</v>
      </c>
    </row>
    <row r="106" spans="1:8" s="144" customFormat="1" ht="72" customHeight="1">
      <c r="A106" s="141" t="s">
        <v>451</v>
      </c>
      <c r="B106" s="142"/>
      <c r="C106" s="164" t="s">
        <v>355</v>
      </c>
      <c r="D106" s="143" t="s">
        <v>95</v>
      </c>
      <c r="E106" s="142"/>
      <c r="F106" s="150">
        <f t="shared" si="36"/>
        <v>5.0999999999999996</v>
      </c>
      <c r="G106" s="150">
        <f t="shared" si="36"/>
        <v>5.3</v>
      </c>
      <c r="H106" s="150">
        <f t="shared" si="36"/>
        <v>0</v>
      </c>
    </row>
    <row r="107" spans="1:8" s="144" customFormat="1" ht="18.600000000000001" customHeight="1">
      <c r="A107" s="141" t="s">
        <v>323</v>
      </c>
      <c r="B107" s="142"/>
      <c r="C107" s="164" t="s">
        <v>355</v>
      </c>
      <c r="D107" s="143" t="s">
        <v>333</v>
      </c>
      <c r="E107" s="142"/>
      <c r="F107" s="150">
        <f t="shared" si="36"/>
        <v>5.0999999999999996</v>
      </c>
      <c r="G107" s="150">
        <f t="shared" si="36"/>
        <v>5.3</v>
      </c>
      <c r="H107" s="150">
        <f t="shared" si="36"/>
        <v>0</v>
      </c>
    </row>
    <row r="108" spans="1:8" s="144" customFormat="1" ht="47.4" customHeight="1">
      <c r="A108" s="166" t="s">
        <v>285</v>
      </c>
      <c r="B108" s="142"/>
      <c r="C108" s="164" t="s">
        <v>355</v>
      </c>
      <c r="D108" s="143" t="s">
        <v>287</v>
      </c>
      <c r="E108" s="142"/>
      <c r="F108" s="150">
        <f t="shared" si="36"/>
        <v>5.0999999999999996</v>
      </c>
      <c r="G108" s="150">
        <f t="shared" si="36"/>
        <v>5.3</v>
      </c>
      <c r="H108" s="150">
        <f t="shared" si="36"/>
        <v>0</v>
      </c>
    </row>
    <row r="109" spans="1:8" s="144" customFormat="1" ht="37.200000000000003" customHeight="1">
      <c r="A109" s="166" t="s">
        <v>96</v>
      </c>
      <c r="B109" s="142"/>
      <c r="C109" s="164" t="s">
        <v>355</v>
      </c>
      <c r="D109" s="143" t="s">
        <v>286</v>
      </c>
      <c r="E109" s="142"/>
      <c r="F109" s="150">
        <f t="shared" ref="F109" si="37">SUM(F110)</f>
        <v>5.0999999999999996</v>
      </c>
      <c r="G109" s="150">
        <f t="shared" ref="G109" si="38">SUM(G110)</f>
        <v>5.3</v>
      </c>
      <c r="H109" s="150">
        <f t="shared" ref="H109" si="39">SUM(H110)</f>
        <v>0</v>
      </c>
    </row>
    <row r="110" spans="1:8" s="149" customFormat="1" ht="37.200000000000003" customHeight="1">
      <c r="A110" s="165" t="s">
        <v>464</v>
      </c>
      <c r="B110" s="147"/>
      <c r="C110" s="163" t="s">
        <v>355</v>
      </c>
      <c r="D110" s="152" t="s">
        <v>286</v>
      </c>
      <c r="E110" s="147">
        <v>200</v>
      </c>
      <c r="F110" s="151">
        <v>5.0999999999999996</v>
      </c>
      <c r="G110" s="151">
        <v>5.3</v>
      </c>
      <c r="H110" s="151">
        <v>0</v>
      </c>
    </row>
    <row r="111" spans="1:8" s="144" customFormat="1">
      <c r="A111" s="141" t="s">
        <v>104</v>
      </c>
      <c r="B111" s="142"/>
      <c r="C111" s="161" t="s">
        <v>105</v>
      </c>
      <c r="D111" s="145"/>
      <c r="E111" s="142"/>
      <c r="F111" s="156">
        <f>F112+F128</f>
        <v>4333.3100000000004</v>
      </c>
      <c r="G111" s="156">
        <f>G112+G128</f>
        <v>1368.4</v>
      </c>
      <c r="H111" s="156">
        <f>H112+H128</f>
        <v>2715.7</v>
      </c>
    </row>
    <row r="112" spans="1:8" s="172" customFormat="1" ht="24" customHeight="1">
      <c r="A112" s="166" t="s">
        <v>106</v>
      </c>
      <c r="B112" s="170"/>
      <c r="C112" s="164" t="s">
        <v>107</v>
      </c>
      <c r="D112" s="171"/>
      <c r="E112" s="170"/>
      <c r="F112" s="150">
        <f>SUM(F113)</f>
        <v>3057.8</v>
      </c>
      <c r="G112" s="150">
        <f t="shared" ref="F112:H115" si="40">SUM(G113)</f>
        <v>1209.4000000000001</v>
      </c>
      <c r="H112" s="150">
        <f t="shared" si="40"/>
        <v>2715.7</v>
      </c>
    </row>
    <row r="113" spans="1:8" s="172" customFormat="1" ht="25.2" customHeight="1">
      <c r="A113" s="166" t="s">
        <v>106</v>
      </c>
      <c r="B113" s="170"/>
      <c r="C113" s="164" t="s">
        <v>107</v>
      </c>
      <c r="D113" s="143" t="s">
        <v>368</v>
      </c>
      <c r="E113" s="170"/>
      <c r="F113" s="190">
        <f>F114+F123</f>
        <v>3057.8</v>
      </c>
      <c r="G113" s="190">
        <f>G114+G123</f>
        <v>1209.4000000000001</v>
      </c>
      <c r="H113" s="190">
        <f>H114+H123</f>
        <v>2715.7</v>
      </c>
    </row>
    <row r="114" spans="1:8" s="144" customFormat="1" ht="97.2" customHeight="1">
      <c r="A114" s="166" t="s">
        <v>440</v>
      </c>
      <c r="B114" s="142"/>
      <c r="C114" s="164" t="s">
        <v>107</v>
      </c>
      <c r="D114" s="143" t="s">
        <v>108</v>
      </c>
      <c r="E114" s="157"/>
      <c r="F114" s="150">
        <f>F115+F119</f>
        <v>825.5</v>
      </c>
      <c r="G114" s="150">
        <f>G115+G119</f>
        <v>1209.4000000000001</v>
      </c>
      <c r="H114" s="150">
        <f>H115+H119</f>
        <v>2715.7</v>
      </c>
    </row>
    <row r="115" spans="1:8" s="144" customFormat="1" ht="13.2" customHeight="1">
      <c r="A115" s="141" t="s">
        <v>323</v>
      </c>
      <c r="B115" s="142"/>
      <c r="C115" s="164" t="s">
        <v>107</v>
      </c>
      <c r="D115" s="143" t="s">
        <v>336</v>
      </c>
      <c r="E115" s="142"/>
      <c r="F115" s="150">
        <f t="shared" si="40"/>
        <v>825.5</v>
      </c>
      <c r="G115" s="150">
        <f t="shared" si="40"/>
        <v>1209.4000000000001</v>
      </c>
      <c r="H115" s="150">
        <f t="shared" si="40"/>
        <v>809.3</v>
      </c>
    </row>
    <row r="116" spans="1:8" s="144" customFormat="1" ht="47.4" customHeight="1">
      <c r="A116" s="166" t="s">
        <v>430</v>
      </c>
      <c r="B116" s="142"/>
      <c r="C116" s="164" t="s">
        <v>107</v>
      </c>
      <c r="D116" s="143" t="s">
        <v>366</v>
      </c>
      <c r="E116" s="142"/>
      <c r="F116" s="150">
        <f t="shared" ref="F116:H117" si="41">SUM(F117)</f>
        <v>825.5</v>
      </c>
      <c r="G116" s="150">
        <f t="shared" si="41"/>
        <v>1209.4000000000001</v>
      </c>
      <c r="H116" s="150">
        <f t="shared" si="41"/>
        <v>809.3</v>
      </c>
    </row>
    <row r="117" spans="1:8" s="144" customFormat="1" ht="36" customHeight="1">
      <c r="A117" s="166" t="s">
        <v>381</v>
      </c>
      <c r="B117" s="142"/>
      <c r="C117" s="164" t="s">
        <v>107</v>
      </c>
      <c r="D117" s="143" t="s">
        <v>356</v>
      </c>
      <c r="E117" s="142"/>
      <c r="F117" s="150">
        <f t="shared" si="41"/>
        <v>825.5</v>
      </c>
      <c r="G117" s="150">
        <f t="shared" si="41"/>
        <v>1209.4000000000001</v>
      </c>
      <c r="H117" s="150">
        <f t="shared" si="41"/>
        <v>809.3</v>
      </c>
    </row>
    <row r="118" spans="1:8" s="149" customFormat="1" ht="35.4" customHeight="1">
      <c r="A118" s="165" t="s">
        <v>464</v>
      </c>
      <c r="B118" s="147"/>
      <c r="C118" s="163" t="s">
        <v>107</v>
      </c>
      <c r="D118" s="152" t="s">
        <v>356</v>
      </c>
      <c r="E118" s="147">
        <v>200</v>
      </c>
      <c r="F118" s="159">
        <v>825.5</v>
      </c>
      <c r="G118" s="159">
        <v>1209.4000000000001</v>
      </c>
      <c r="H118" s="151">
        <v>809.3</v>
      </c>
    </row>
    <row r="119" spans="1:8" s="144" customFormat="1">
      <c r="A119" s="141" t="s">
        <v>382</v>
      </c>
      <c r="B119" s="142"/>
      <c r="C119" s="164" t="s">
        <v>107</v>
      </c>
      <c r="D119" s="143" t="s">
        <v>385</v>
      </c>
      <c r="E119" s="142"/>
      <c r="F119" s="150">
        <f t="shared" ref="F119:F120" si="42">SUM(F120)</f>
        <v>0</v>
      </c>
      <c r="G119" s="150">
        <f t="shared" ref="G119:G121" si="43">SUM(G120)</f>
        <v>0</v>
      </c>
      <c r="H119" s="150">
        <f t="shared" ref="H119:H121" si="44">SUM(H120)</f>
        <v>1906.4</v>
      </c>
    </row>
    <row r="120" spans="1:8" s="144" customFormat="1" ht="47.4" customHeight="1">
      <c r="A120" s="166" t="s">
        <v>383</v>
      </c>
      <c r="B120" s="142"/>
      <c r="C120" s="164" t="s">
        <v>107</v>
      </c>
      <c r="D120" s="143" t="s">
        <v>386</v>
      </c>
      <c r="E120" s="142"/>
      <c r="F120" s="150">
        <f t="shared" si="42"/>
        <v>0</v>
      </c>
      <c r="G120" s="150">
        <f t="shared" si="43"/>
        <v>0</v>
      </c>
      <c r="H120" s="150">
        <f t="shared" si="44"/>
        <v>1906.4</v>
      </c>
    </row>
    <row r="121" spans="1:8" s="144" customFormat="1" ht="36" customHeight="1">
      <c r="A121" s="166" t="s">
        <v>384</v>
      </c>
      <c r="B121" s="142"/>
      <c r="C121" s="164" t="s">
        <v>107</v>
      </c>
      <c r="D121" s="191" t="s">
        <v>387</v>
      </c>
      <c r="E121" s="142"/>
      <c r="F121" s="150">
        <f>SUM(F122)</f>
        <v>0</v>
      </c>
      <c r="G121" s="150">
        <f t="shared" si="43"/>
        <v>0</v>
      </c>
      <c r="H121" s="150">
        <f t="shared" si="44"/>
        <v>1906.4</v>
      </c>
    </row>
    <row r="122" spans="1:8" s="149" customFormat="1" ht="34.799999999999997" customHeight="1">
      <c r="A122" s="165" t="s">
        <v>464</v>
      </c>
      <c r="B122" s="147"/>
      <c r="C122" s="163" t="s">
        <v>107</v>
      </c>
      <c r="D122" s="179" t="s">
        <v>387</v>
      </c>
      <c r="E122" s="147">
        <v>200</v>
      </c>
      <c r="F122" s="151">
        <v>0</v>
      </c>
      <c r="G122" s="151">
        <v>0</v>
      </c>
      <c r="H122" s="151">
        <v>1906.4</v>
      </c>
    </row>
    <row r="123" spans="1:8" s="149" customFormat="1" ht="103.8" customHeight="1">
      <c r="A123" s="177" t="s">
        <v>441</v>
      </c>
      <c r="B123" s="147"/>
      <c r="C123" s="164" t="s">
        <v>107</v>
      </c>
      <c r="D123" s="143" t="s">
        <v>112</v>
      </c>
      <c r="E123" s="147"/>
      <c r="F123" s="150">
        <f t="shared" ref="F123:H126" si="45">SUM(F124)</f>
        <v>2232.3000000000002</v>
      </c>
      <c r="G123" s="150">
        <f t="shared" si="45"/>
        <v>0</v>
      </c>
      <c r="H123" s="150">
        <f t="shared" si="45"/>
        <v>0</v>
      </c>
    </row>
    <row r="124" spans="1:8" s="149" customFormat="1" ht="13.8" customHeight="1">
      <c r="A124" s="141" t="s">
        <v>323</v>
      </c>
      <c r="B124" s="147"/>
      <c r="C124" s="164" t="s">
        <v>107</v>
      </c>
      <c r="D124" s="143" t="s">
        <v>340</v>
      </c>
      <c r="E124" s="147"/>
      <c r="F124" s="150">
        <f t="shared" si="45"/>
        <v>2232.3000000000002</v>
      </c>
      <c r="G124" s="150">
        <f t="shared" si="45"/>
        <v>0</v>
      </c>
      <c r="H124" s="150">
        <f t="shared" si="45"/>
        <v>0</v>
      </c>
    </row>
    <row r="125" spans="1:8" s="149" customFormat="1" ht="50.4" customHeight="1">
      <c r="A125" s="178" t="s">
        <v>431</v>
      </c>
      <c r="B125" s="147"/>
      <c r="C125" s="164" t="s">
        <v>107</v>
      </c>
      <c r="D125" s="143" t="s">
        <v>274</v>
      </c>
      <c r="E125" s="147"/>
      <c r="F125" s="150">
        <f t="shared" si="45"/>
        <v>2232.3000000000002</v>
      </c>
      <c r="G125" s="150">
        <f t="shared" si="45"/>
        <v>0</v>
      </c>
      <c r="H125" s="150">
        <f t="shared" si="45"/>
        <v>0</v>
      </c>
    </row>
    <row r="126" spans="1:8" s="149" customFormat="1" ht="73.2" customHeight="1">
      <c r="A126" s="166" t="s">
        <v>453</v>
      </c>
      <c r="B126" s="147"/>
      <c r="C126" s="164" t="s">
        <v>107</v>
      </c>
      <c r="D126" s="143" t="s">
        <v>360</v>
      </c>
      <c r="E126" s="147"/>
      <c r="F126" s="150">
        <f>SUM(F127)</f>
        <v>2232.3000000000002</v>
      </c>
      <c r="G126" s="150">
        <f t="shared" si="45"/>
        <v>0</v>
      </c>
      <c r="H126" s="150">
        <f t="shared" si="45"/>
        <v>0</v>
      </c>
    </row>
    <row r="127" spans="1:8" s="149" customFormat="1" ht="37.200000000000003" customHeight="1">
      <c r="A127" s="165" t="s">
        <v>464</v>
      </c>
      <c r="B127" s="147"/>
      <c r="C127" s="163" t="s">
        <v>107</v>
      </c>
      <c r="D127" s="152" t="s">
        <v>360</v>
      </c>
      <c r="E127" s="147">
        <v>200</v>
      </c>
      <c r="F127" s="151">
        <v>2232.3000000000002</v>
      </c>
      <c r="G127" s="151">
        <v>0</v>
      </c>
      <c r="H127" s="151">
        <v>0</v>
      </c>
    </row>
    <row r="128" spans="1:8" s="144" customFormat="1" ht="25.8" customHeight="1">
      <c r="A128" s="141" t="s">
        <v>134</v>
      </c>
      <c r="B128" s="142"/>
      <c r="C128" s="164" t="s">
        <v>135</v>
      </c>
      <c r="D128" s="145"/>
      <c r="E128" s="142"/>
      <c r="F128" s="150">
        <f>SUM(F129)</f>
        <v>1275.51</v>
      </c>
      <c r="G128" s="150">
        <f t="shared" ref="G128:H128" si="46">SUM(G129)</f>
        <v>159</v>
      </c>
      <c r="H128" s="150">
        <f t="shared" si="46"/>
        <v>0</v>
      </c>
    </row>
    <row r="129" spans="1:8" s="144" customFormat="1" ht="24">
      <c r="A129" s="166" t="s">
        <v>134</v>
      </c>
      <c r="B129" s="142"/>
      <c r="C129" s="164" t="s">
        <v>135</v>
      </c>
      <c r="D129" s="143" t="s">
        <v>368</v>
      </c>
      <c r="E129" s="142"/>
      <c r="F129" s="150">
        <f>F136+F130+F141</f>
        <v>1275.51</v>
      </c>
      <c r="G129" s="150">
        <f>G136+G130+G141</f>
        <v>159</v>
      </c>
      <c r="H129" s="150">
        <f>H136+H130+H141</f>
        <v>0</v>
      </c>
    </row>
    <row r="130" spans="1:8" s="144" customFormat="1" ht="84" customHeight="1">
      <c r="A130" s="177" t="s">
        <v>442</v>
      </c>
      <c r="B130" s="142"/>
      <c r="C130" s="164" t="s">
        <v>135</v>
      </c>
      <c r="D130" s="143" t="s">
        <v>217</v>
      </c>
      <c r="E130" s="147"/>
      <c r="F130" s="150">
        <f t="shared" ref="F130:H132" si="47">SUM(F131)</f>
        <v>47.01</v>
      </c>
      <c r="G130" s="150">
        <f t="shared" si="47"/>
        <v>0</v>
      </c>
      <c r="H130" s="150">
        <f t="shared" si="47"/>
        <v>0</v>
      </c>
    </row>
    <row r="131" spans="1:8" s="144" customFormat="1" ht="15" customHeight="1">
      <c r="A131" s="166" t="s">
        <v>382</v>
      </c>
      <c r="B131" s="142"/>
      <c r="C131" s="164" t="s">
        <v>135</v>
      </c>
      <c r="D131" s="143" t="s">
        <v>390</v>
      </c>
      <c r="E131" s="147"/>
      <c r="F131" s="150">
        <f t="shared" si="47"/>
        <v>47.01</v>
      </c>
      <c r="G131" s="150">
        <f t="shared" si="47"/>
        <v>0</v>
      </c>
      <c r="H131" s="150">
        <f t="shared" si="47"/>
        <v>0</v>
      </c>
    </row>
    <row r="132" spans="1:8" s="144" customFormat="1" ht="58.8" customHeight="1">
      <c r="A132" s="166" t="s">
        <v>389</v>
      </c>
      <c r="B132" s="142"/>
      <c r="C132" s="164" t="s">
        <v>135</v>
      </c>
      <c r="D132" s="143" t="s">
        <v>391</v>
      </c>
      <c r="E132" s="147"/>
      <c r="F132" s="150">
        <f t="shared" si="47"/>
        <v>47.01</v>
      </c>
      <c r="G132" s="150">
        <f t="shared" si="47"/>
        <v>0</v>
      </c>
      <c r="H132" s="150">
        <f t="shared" si="47"/>
        <v>0</v>
      </c>
    </row>
    <row r="133" spans="1:8" s="144" customFormat="1" ht="71.400000000000006" customHeight="1">
      <c r="A133" s="166" t="s">
        <v>463</v>
      </c>
      <c r="B133" s="142"/>
      <c r="C133" s="164" t="s">
        <v>135</v>
      </c>
      <c r="D133" s="143" t="s">
        <v>462</v>
      </c>
      <c r="E133" s="147"/>
      <c r="F133" s="150">
        <f>SUM(F135)</f>
        <v>47.01</v>
      </c>
      <c r="G133" s="150">
        <f>SUM(G135)</f>
        <v>0</v>
      </c>
      <c r="H133" s="150">
        <f>SUM(H135)</f>
        <v>0</v>
      </c>
    </row>
    <row r="134" spans="1:8" s="144" customFormat="1" ht="34.799999999999997" customHeight="1">
      <c r="A134" s="166" t="s">
        <v>464</v>
      </c>
      <c r="B134" s="142"/>
      <c r="C134" s="164" t="s">
        <v>135</v>
      </c>
      <c r="D134" s="143" t="s">
        <v>462</v>
      </c>
      <c r="E134" s="142">
        <v>200</v>
      </c>
      <c r="F134" s="150">
        <v>47.01</v>
      </c>
      <c r="G134" s="150">
        <v>0</v>
      </c>
      <c r="H134" s="150">
        <v>0</v>
      </c>
    </row>
    <row r="135" spans="1:8" s="144" customFormat="1" ht="34.799999999999997" customHeight="1">
      <c r="A135" s="165" t="s">
        <v>464</v>
      </c>
      <c r="B135" s="142"/>
      <c r="C135" s="163" t="s">
        <v>135</v>
      </c>
      <c r="D135" s="152" t="s">
        <v>462</v>
      </c>
      <c r="E135" s="147">
        <v>200</v>
      </c>
      <c r="F135" s="155">
        <v>47.01</v>
      </c>
      <c r="G135" s="155">
        <v>0</v>
      </c>
      <c r="H135" s="155">
        <v>0</v>
      </c>
    </row>
    <row r="136" spans="1:8" s="144" customFormat="1" ht="60" customHeight="1">
      <c r="A136" s="205" t="s">
        <v>450</v>
      </c>
      <c r="B136" s="142"/>
      <c r="C136" s="164" t="s">
        <v>135</v>
      </c>
      <c r="D136" s="143" t="s">
        <v>127</v>
      </c>
      <c r="E136" s="142"/>
      <c r="F136" s="150">
        <f t="shared" ref="F136:H138" si="48">SUM(F137)</f>
        <v>12</v>
      </c>
      <c r="G136" s="150">
        <f t="shared" si="48"/>
        <v>0</v>
      </c>
      <c r="H136" s="150">
        <f t="shared" si="48"/>
        <v>0</v>
      </c>
    </row>
    <row r="137" spans="1:8" s="144" customFormat="1" ht="13.8" customHeight="1">
      <c r="A137" s="192" t="s">
        <v>323</v>
      </c>
      <c r="B137" s="142"/>
      <c r="C137" s="161" t="s">
        <v>135</v>
      </c>
      <c r="D137" s="145" t="s">
        <v>364</v>
      </c>
      <c r="E137" s="142"/>
      <c r="F137" s="150">
        <f t="shared" si="48"/>
        <v>12</v>
      </c>
      <c r="G137" s="150">
        <f t="shared" ref="G137:H139" si="49">SUM(G138)</f>
        <v>0</v>
      </c>
      <c r="H137" s="150">
        <f t="shared" si="49"/>
        <v>0</v>
      </c>
    </row>
    <row r="138" spans="1:8" s="144" customFormat="1" ht="72" customHeight="1">
      <c r="A138" s="193" t="s">
        <v>351</v>
      </c>
      <c r="B138" s="142"/>
      <c r="C138" s="164" t="s">
        <v>135</v>
      </c>
      <c r="D138" s="143" t="s">
        <v>365</v>
      </c>
      <c r="E138" s="142"/>
      <c r="F138" s="150">
        <f t="shared" si="48"/>
        <v>12</v>
      </c>
      <c r="G138" s="150">
        <f t="shared" si="49"/>
        <v>0</v>
      </c>
      <c r="H138" s="150">
        <f t="shared" si="49"/>
        <v>0</v>
      </c>
    </row>
    <row r="139" spans="1:8" s="144" customFormat="1" ht="72" customHeight="1">
      <c r="A139" s="194" t="s">
        <v>461</v>
      </c>
      <c r="B139" s="142"/>
      <c r="C139" s="164" t="s">
        <v>135</v>
      </c>
      <c r="D139" s="143" t="s">
        <v>460</v>
      </c>
      <c r="E139" s="142"/>
      <c r="F139" s="150">
        <f>SUM(F140)</f>
        <v>12</v>
      </c>
      <c r="G139" s="150">
        <f t="shared" si="49"/>
        <v>0</v>
      </c>
      <c r="H139" s="150">
        <f t="shared" si="49"/>
        <v>0</v>
      </c>
    </row>
    <row r="140" spans="1:8" s="144" customFormat="1" ht="36" customHeight="1">
      <c r="A140" s="165" t="s">
        <v>464</v>
      </c>
      <c r="B140" s="142"/>
      <c r="C140" s="168" t="s">
        <v>135</v>
      </c>
      <c r="D140" s="152" t="s">
        <v>460</v>
      </c>
      <c r="E140" s="147">
        <v>200</v>
      </c>
      <c r="F140" s="155">
        <v>12</v>
      </c>
      <c r="G140" s="155">
        <v>0</v>
      </c>
      <c r="H140" s="155">
        <v>0</v>
      </c>
    </row>
    <row r="141" spans="1:8" s="158" customFormat="1" ht="27" customHeight="1">
      <c r="A141" s="141" t="s">
        <v>79</v>
      </c>
      <c r="B141" s="157"/>
      <c r="C141" s="164" t="s">
        <v>135</v>
      </c>
      <c r="D141" s="143" t="s">
        <v>54</v>
      </c>
      <c r="E141" s="157"/>
      <c r="F141" s="182">
        <f t="shared" ref="F141:H142" si="50">SUM(F142)</f>
        <v>1216.5</v>
      </c>
      <c r="G141" s="182">
        <f t="shared" si="50"/>
        <v>159</v>
      </c>
      <c r="H141" s="182">
        <f t="shared" si="50"/>
        <v>0</v>
      </c>
    </row>
    <row r="142" spans="1:8" s="144" customFormat="1" ht="18.600000000000001" customHeight="1">
      <c r="A142" s="141" t="s">
        <v>21</v>
      </c>
      <c r="B142" s="142"/>
      <c r="C142" s="164" t="s">
        <v>135</v>
      </c>
      <c r="D142" s="143" t="s">
        <v>80</v>
      </c>
      <c r="E142" s="142"/>
      <c r="F142" s="150">
        <f t="shared" si="50"/>
        <v>1216.5</v>
      </c>
      <c r="G142" s="150">
        <f t="shared" si="50"/>
        <v>159</v>
      </c>
      <c r="H142" s="150">
        <f t="shared" si="50"/>
        <v>0</v>
      </c>
    </row>
    <row r="143" spans="1:8" s="144" customFormat="1" ht="18.600000000000001" customHeight="1">
      <c r="A143" s="141" t="s">
        <v>21</v>
      </c>
      <c r="B143" s="142"/>
      <c r="C143" s="164" t="s">
        <v>135</v>
      </c>
      <c r="D143" s="143" t="s">
        <v>81</v>
      </c>
      <c r="E143" s="142"/>
      <c r="F143" s="150">
        <f>F144+F146</f>
        <v>1216.5</v>
      </c>
      <c r="G143" s="150">
        <f>SUM(G146)</f>
        <v>159</v>
      </c>
      <c r="H143" s="150">
        <f>SUM(H146)</f>
        <v>0</v>
      </c>
    </row>
    <row r="144" spans="1:8" s="144" customFormat="1" ht="34.799999999999997" customHeight="1">
      <c r="A144" s="166" t="s">
        <v>457</v>
      </c>
      <c r="B144" s="142"/>
      <c r="C144" s="164" t="s">
        <v>135</v>
      </c>
      <c r="D144" s="143" t="s">
        <v>458</v>
      </c>
      <c r="E144" s="142"/>
      <c r="F144" s="150">
        <f>SUM(F145)</f>
        <v>400</v>
      </c>
      <c r="G144" s="150">
        <f t="shared" ref="G144:H144" si="51">SUM(G145)</f>
        <v>0</v>
      </c>
      <c r="H144" s="150">
        <f t="shared" si="51"/>
        <v>0</v>
      </c>
    </row>
    <row r="145" spans="1:8" s="144" customFormat="1" ht="36.6" customHeight="1">
      <c r="A145" s="165" t="s">
        <v>464</v>
      </c>
      <c r="B145" s="142"/>
      <c r="C145" s="168" t="s">
        <v>135</v>
      </c>
      <c r="D145" s="152" t="s">
        <v>458</v>
      </c>
      <c r="E145" s="147">
        <v>200</v>
      </c>
      <c r="F145" s="155">
        <v>400</v>
      </c>
      <c r="G145" s="155">
        <v>0</v>
      </c>
      <c r="H145" s="155">
        <v>0</v>
      </c>
    </row>
    <row r="146" spans="1:8" s="144" customFormat="1" ht="27" customHeight="1">
      <c r="A146" s="166" t="s">
        <v>140</v>
      </c>
      <c r="B146" s="142"/>
      <c r="C146" s="164" t="s">
        <v>135</v>
      </c>
      <c r="D146" s="143" t="s">
        <v>141</v>
      </c>
      <c r="E146" s="142"/>
      <c r="F146" s="150">
        <f>F147</f>
        <v>816.5</v>
      </c>
      <c r="G146" s="150">
        <f t="shared" ref="G146:H146" si="52">G147</f>
        <v>159</v>
      </c>
      <c r="H146" s="150">
        <f t="shared" si="52"/>
        <v>0</v>
      </c>
    </row>
    <row r="147" spans="1:8" s="149" customFormat="1" ht="37.799999999999997" customHeight="1">
      <c r="A147" s="165" t="s">
        <v>464</v>
      </c>
      <c r="B147" s="147"/>
      <c r="C147" s="168" t="s">
        <v>135</v>
      </c>
      <c r="D147" s="169" t="s">
        <v>141</v>
      </c>
      <c r="E147" s="147">
        <v>200</v>
      </c>
      <c r="F147" s="151">
        <v>816.5</v>
      </c>
      <c r="G147" s="151">
        <v>159</v>
      </c>
      <c r="H147" s="151">
        <v>0</v>
      </c>
    </row>
    <row r="148" spans="1:8" s="144" customFormat="1" ht="24">
      <c r="A148" s="141" t="s">
        <v>142</v>
      </c>
      <c r="B148" s="142"/>
      <c r="C148" s="164" t="s">
        <v>143</v>
      </c>
      <c r="D148" s="145"/>
      <c r="E148" s="142"/>
      <c r="F148" s="156">
        <f>SUM(F149+F156+F177)</f>
        <v>30264.21</v>
      </c>
      <c r="G148" s="156">
        <f>SUM(G149+G156+G177)</f>
        <v>1281.9099999999999</v>
      </c>
      <c r="H148" s="156">
        <f>SUM(H149+H156+H177)</f>
        <v>1263.0999999999999</v>
      </c>
    </row>
    <row r="149" spans="1:8" s="144" customFormat="1">
      <c r="A149" s="141" t="s">
        <v>144</v>
      </c>
      <c r="B149" s="142"/>
      <c r="C149" s="161" t="s">
        <v>145</v>
      </c>
      <c r="D149" s="145"/>
      <c r="E149" s="142"/>
      <c r="F149" s="150">
        <f t="shared" ref="F149:H153" si="53">SUM(F150)</f>
        <v>25</v>
      </c>
      <c r="G149" s="150">
        <f t="shared" si="53"/>
        <v>90</v>
      </c>
      <c r="H149" s="150">
        <f t="shared" si="53"/>
        <v>46.5</v>
      </c>
    </row>
    <row r="150" spans="1:8" s="144" customFormat="1">
      <c r="A150" s="141" t="s">
        <v>144</v>
      </c>
      <c r="B150" s="142"/>
      <c r="C150" s="161" t="s">
        <v>145</v>
      </c>
      <c r="D150" s="145" t="s">
        <v>368</v>
      </c>
      <c r="E150" s="142"/>
      <c r="F150" s="150">
        <f t="shared" si="53"/>
        <v>25</v>
      </c>
      <c r="G150" s="150">
        <f t="shared" si="53"/>
        <v>90</v>
      </c>
      <c r="H150" s="150">
        <f t="shared" si="53"/>
        <v>46.5</v>
      </c>
    </row>
    <row r="151" spans="1:8" s="158" customFormat="1" ht="25.2" customHeight="1">
      <c r="A151" s="141" t="s">
        <v>79</v>
      </c>
      <c r="B151" s="157"/>
      <c r="C151" s="164" t="s">
        <v>145</v>
      </c>
      <c r="D151" s="143" t="s">
        <v>54</v>
      </c>
      <c r="E151" s="157"/>
      <c r="F151" s="150">
        <f t="shared" si="53"/>
        <v>25</v>
      </c>
      <c r="G151" s="150">
        <f t="shared" si="53"/>
        <v>90</v>
      </c>
      <c r="H151" s="150">
        <f t="shared" si="53"/>
        <v>46.5</v>
      </c>
    </row>
    <row r="152" spans="1:8" s="144" customFormat="1">
      <c r="A152" s="141" t="s">
        <v>21</v>
      </c>
      <c r="B152" s="142"/>
      <c r="C152" s="161" t="s">
        <v>145</v>
      </c>
      <c r="D152" s="145" t="s">
        <v>80</v>
      </c>
      <c r="E152" s="142"/>
      <c r="F152" s="150">
        <f>SUM(F153)</f>
        <v>25</v>
      </c>
      <c r="G152" s="150">
        <f t="shared" si="53"/>
        <v>90</v>
      </c>
      <c r="H152" s="150">
        <f t="shared" si="53"/>
        <v>46.5</v>
      </c>
    </row>
    <row r="153" spans="1:8" s="144" customFormat="1">
      <c r="A153" s="141" t="s">
        <v>21</v>
      </c>
      <c r="B153" s="142"/>
      <c r="C153" s="161" t="s">
        <v>145</v>
      </c>
      <c r="D153" s="145" t="s">
        <v>81</v>
      </c>
      <c r="E153" s="142"/>
      <c r="F153" s="150">
        <f>SUM(F154)</f>
        <v>25</v>
      </c>
      <c r="G153" s="150">
        <f t="shared" si="53"/>
        <v>90</v>
      </c>
      <c r="H153" s="150">
        <f t="shared" si="53"/>
        <v>46.5</v>
      </c>
    </row>
    <row r="154" spans="1:8" s="144" customFormat="1" ht="37.200000000000003" customHeight="1">
      <c r="A154" s="166" t="s">
        <v>156</v>
      </c>
      <c r="B154" s="142"/>
      <c r="C154" s="164" t="s">
        <v>145</v>
      </c>
      <c r="D154" s="143" t="s">
        <v>157</v>
      </c>
      <c r="E154" s="142"/>
      <c r="F154" s="150">
        <f>F155</f>
        <v>25</v>
      </c>
      <c r="G154" s="150">
        <f t="shared" ref="G154:H154" si="54">G155</f>
        <v>90</v>
      </c>
      <c r="H154" s="150">
        <f t="shared" si="54"/>
        <v>46.5</v>
      </c>
    </row>
    <row r="155" spans="1:8" s="149" customFormat="1" ht="33" customHeight="1">
      <c r="A155" s="165" t="s">
        <v>464</v>
      </c>
      <c r="B155" s="147"/>
      <c r="C155" s="163" t="s">
        <v>145</v>
      </c>
      <c r="D155" s="152" t="s">
        <v>157</v>
      </c>
      <c r="E155" s="147">
        <v>200</v>
      </c>
      <c r="F155" s="151">
        <v>25</v>
      </c>
      <c r="G155" s="151">
        <v>90</v>
      </c>
      <c r="H155" s="151">
        <v>46.5</v>
      </c>
    </row>
    <row r="156" spans="1:8" s="144" customFormat="1" ht="13.8" customHeight="1">
      <c r="A156" s="141" t="s">
        <v>158</v>
      </c>
      <c r="B156" s="142"/>
      <c r="C156" s="164" t="s">
        <v>159</v>
      </c>
      <c r="D156" s="143"/>
      <c r="E156" s="142"/>
      <c r="F156" s="150">
        <f t="shared" ref="F156" si="55">SUM(F157)</f>
        <v>13203.480000000001</v>
      </c>
      <c r="G156" s="150">
        <f t="shared" ref="G156" si="56">SUM(G157)</f>
        <v>254.1</v>
      </c>
      <c r="H156" s="150">
        <f t="shared" ref="H156" si="57">SUM(H157)</f>
        <v>255.1</v>
      </c>
    </row>
    <row r="157" spans="1:8" s="144" customFormat="1">
      <c r="A157" s="141" t="s">
        <v>158</v>
      </c>
      <c r="B157" s="142"/>
      <c r="C157" s="164" t="s">
        <v>159</v>
      </c>
      <c r="D157" s="143" t="s">
        <v>368</v>
      </c>
      <c r="E157" s="142"/>
      <c r="F157" s="150">
        <f>F158+F167+F172</f>
        <v>13203.480000000001</v>
      </c>
      <c r="G157" s="150">
        <f>G167+G172</f>
        <v>254.1</v>
      </c>
      <c r="H157" s="150">
        <f>H167+H172</f>
        <v>255.1</v>
      </c>
    </row>
    <row r="158" spans="1:8" s="144" customFormat="1" ht="84">
      <c r="A158" s="177" t="s">
        <v>442</v>
      </c>
      <c r="B158" s="142"/>
      <c r="C158" s="164" t="s">
        <v>159</v>
      </c>
      <c r="D158" s="143" t="s">
        <v>217</v>
      </c>
      <c r="E158" s="142"/>
      <c r="F158" s="150">
        <f t="shared" ref="F158:H159" si="58">SUM(F159)</f>
        <v>13189.130000000001</v>
      </c>
      <c r="G158" s="150">
        <f t="shared" si="58"/>
        <v>0</v>
      </c>
      <c r="H158" s="150">
        <f t="shared" si="58"/>
        <v>0</v>
      </c>
    </row>
    <row r="159" spans="1:8" s="144" customFormat="1">
      <c r="A159" s="176" t="s">
        <v>382</v>
      </c>
      <c r="B159" s="142"/>
      <c r="C159" s="164" t="s">
        <v>159</v>
      </c>
      <c r="D159" s="143" t="s">
        <v>390</v>
      </c>
      <c r="E159" s="142"/>
      <c r="F159" s="150">
        <f t="shared" si="58"/>
        <v>13189.130000000001</v>
      </c>
      <c r="G159" s="150">
        <f t="shared" si="58"/>
        <v>0</v>
      </c>
      <c r="H159" s="150">
        <f t="shared" si="58"/>
        <v>0</v>
      </c>
    </row>
    <row r="160" spans="1:8" s="144" customFormat="1" ht="60">
      <c r="A160" s="176" t="s">
        <v>389</v>
      </c>
      <c r="B160" s="142"/>
      <c r="C160" s="164" t="s">
        <v>159</v>
      </c>
      <c r="D160" s="143" t="s">
        <v>391</v>
      </c>
      <c r="E160" s="142"/>
      <c r="F160" s="150">
        <f>SUM(F161+F164)</f>
        <v>13189.130000000001</v>
      </c>
      <c r="G160" s="150">
        <f>SUM(G164)</f>
        <v>0</v>
      </c>
      <c r="H160" s="150">
        <f>SUM(H164)</f>
        <v>0</v>
      </c>
    </row>
    <row r="161" spans="1:8" s="144" customFormat="1" ht="36">
      <c r="A161" s="206" t="s">
        <v>468</v>
      </c>
      <c r="B161" s="142"/>
      <c r="C161" s="164" t="s">
        <v>159</v>
      </c>
      <c r="D161" s="207" t="s">
        <v>469</v>
      </c>
      <c r="E161" s="142"/>
      <c r="F161" s="150">
        <f>SUM(F162)</f>
        <v>1187.03</v>
      </c>
      <c r="G161" s="150">
        <f t="shared" ref="G161:H161" si="59">SUM(G162)</f>
        <v>0</v>
      </c>
      <c r="H161" s="150">
        <f t="shared" si="59"/>
        <v>0</v>
      </c>
    </row>
    <row r="162" spans="1:8" s="144" customFormat="1" ht="48">
      <c r="A162" s="206" t="s">
        <v>388</v>
      </c>
      <c r="B162" s="142"/>
      <c r="C162" s="164" t="s">
        <v>159</v>
      </c>
      <c r="D162" s="207" t="s">
        <v>469</v>
      </c>
      <c r="E162" s="142"/>
      <c r="F162" s="150">
        <f t="shared" ref="F162:H162" si="60">SUM(F163)</f>
        <v>1187.03</v>
      </c>
      <c r="G162" s="150">
        <f t="shared" si="60"/>
        <v>0</v>
      </c>
      <c r="H162" s="150">
        <f t="shared" si="60"/>
        <v>0</v>
      </c>
    </row>
    <row r="163" spans="1:8" s="144" customFormat="1" ht="34.200000000000003">
      <c r="A163" s="208" t="s">
        <v>388</v>
      </c>
      <c r="B163" s="142"/>
      <c r="C163" s="164" t="s">
        <v>159</v>
      </c>
      <c r="D163" s="209" t="s">
        <v>469</v>
      </c>
      <c r="E163" s="142"/>
      <c r="F163" s="150">
        <v>1187.03</v>
      </c>
      <c r="G163" s="150">
        <v>0</v>
      </c>
      <c r="H163" s="150">
        <v>0</v>
      </c>
    </row>
    <row r="164" spans="1:8" s="144" customFormat="1" ht="87.6" customHeight="1">
      <c r="A164" s="210" t="s">
        <v>471</v>
      </c>
      <c r="B164" s="142"/>
      <c r="C164" s="164" t="s">
        <v>159</v>
      </c>
      <c r="D164" s="143" t="s">
        <v>470</v>
      </c>
      <c r="E164" s="142"/>
      <c r="F164" s="150">
        <f t="shared" ref="F164:H165" si="61">SUM(F165)</f>
        <v>12002.1</v>
      </c>
      <c r="G164" s="150">
        <f t="shared" si="61"/>
        <v>0</v>
      </c>
      <c r="H164" s="150">
        <f t="shared" si="61"/>
        <v>0</v>
      </c>
    </row>
    <row r="165" spans="1:8" s="144" customFormat="1" ht="48">
      <c r="A165" s="206" t="s">
        <v>388</v>
      </c>
      <c r="B165" s="142"/>
      <c r="C165" s="164" t="s">
        <v>159</v>
      </c>
      <c r="D165" s="143" t="s">
        <v>470</v>
      </c>
      <c r="E165" s="142"/>
      <c r="F165" s="150">
        <f t="shared" si="61"/>
        <v>12002.1</v>
      </c>
      <c r="G165" s="150">
        <f t="shared" si="61"/>
        <v>0</v>
      </c>
      <c r="H165" s="150">
        <f t="shared" si="61"/>
        <v>0</v>
      </c>
    </row>
    <row r="166" spans="1:8" s="144" customFormat="1" ht="34.200000000000003">
      <c r="A166" s="165" t="s">
        <v>464</v>
      </c>
      <c r="B166" s="142"/>
      <c r="C166" s="168" t="s">
        <v>159</v>
      </c>
      <c r="D166" s="152" t="s">
        <v>470</v>
      </c>
      <c r="E166" s="167">
        <v>200</v>
      </c>
      <c r="F166" s="155">
        <v>12002.1</v>
      </c>
      <c r="G166" s="155">
        <v>0</v>
      </c>
      <c r="H166" s="155">
        <v>0</v>
      </c>
    </row>
    <row r="167" spans="1:8" s="144" customFormat="1" ht="59.4" customHeight="1">
      <c r="A167" s="166" t="s">
        <v>449</v>
      </c>
      <c r="B167" s="142"/>
      <c r="C167" s="164" t="s">
        <v>159</v>
      </c>
      <c r="D167" s="143" t="s">
        <v>337</v>
      </c>
      <c r="E167" s="157"/>
      <c r="F167" s="150">
        <f t="shared" ref="F167:H169" si="62">SUM(F168)</f>
        <v>0</v>
      </c>
      <c r="G167" s="150">
        <f t="shared" si="62"/>
        <v>200</v>
      </c>
      <c r="H167" s="150">
        <f t="shared" si="62"/>
        <v>200</v>
      </c>
    </row>
    <row r="168" spans="1:8" s="144" customFormat="1" ht="12" customHeight="1">
      <c r="A168" s="141" t="s">
        <v>323</v>
      </c>
      <c r="B168" s="142"/>
      <c r="C168" s="164" t="s">
        <v>159</v>
      </c>
      <c r="D168" s="143" t="s">
        <v>338</v>
      </c>
      <c r="E168" s="142"/>
      <c r="F168" s="150">
        <f t="shared" si="62"/>
        <v>0</v>
      </c>
      <c r="G168" s="150">
        <f t="shared" si="62"/>
        <v>200</v>
      </c>
      <c r="H168" s="150">
        <f t="shared" si="62"/>
        <v>200</v>
      </c>
    </row>
    <row r="169" spans="1:8" s="144" customFormat="1" ht="36" customHeight="1">
      <c r="A169" s="166" t="s">
        <v>392</v>
      </c>
      <c r="B169" s="142"/>
      <c r="C169" s="164" t="s">
        <v>159</v>
      </c>
      <c r="D169" s="143" t="s">
        <v>394</v>
      </c>
      <c r="E169" s="142"/>
      <c r="F169" s="150">
        <f t="shared" si="62"/>
        <v>0</v>
      </c>
      <c r="G169" s="150">
        <f t="shared" si="62"/>
        <v>200</v>
      </c>
      <c r="H169" s="150">
        <f t="shared" si="62"/>
        <v>200</v>
      </c>
    </row>
    <row r="170" spans="1:8" s="144" customFormat="1" ht="34.200000000000003" customHeight="1">
      <c r="A170" s="166" t="s">
        <v>393</v>
      </c>
      <c r="B170" s="142"/>
      <c r="C170" s="164" t="s">
        <v>159</v>
      </c>
      <c r="D170" s="143" t="s">
        <v>395</v>
      </c>
      <c r="E170" s="142"/>
      <c r="F170" s="150">
        <f>F171</f>
        <v>0</v>
      </c>
      <c r="G170" s="150">
        <f t="shared" ref="G170:H170" si="63">G171</f>
        <v>200</v>
      </c>
      <c r="H170" s="150">
        <f t="shared" si="63"/>
        <v>200</v>
      </c>
    </row>
    <row r="171" spans="1:8" s="149" customFormat="1" ht="36.6" customHeight="1">
      <c r="A171" s="165" t="s">
        <v>464</v>
      </c>
      <c r="B171" s="147"/>
      <c r="C171" s="163" t="s">
        <v>159</v>
      </c>
      <c r="D171" s="169" t="s">
        <v>395</v>
      </c>
      <c r="E171" s="147">
        <v>200</v>
      </c>
      <c r="F171" s="151">
        <v>0</v>
      </c>
      <c r="G171" s="151">
        <v>200</v>
      </c>
      <c r="H171" s="151">
        <v>200</v>
      </c>
    </row>
    <row r="172" spans="1:8" s="144" customFormat="1">
      <c r="A172" s="141" t="s">
        <v>21</v>
      </c>
      <c r="B172" s="142"/>
      <c r="C172" s="164" t="s">
        <v>159</v>
      </c>
      <c r="D172" s="145" t="s">
        <v>54</v>
      </c>
      <c r="E172" s="142"/>
      <c r="F172" s="150">
        <f t="shared" ref="F172:H174" si="64">SUM(F173)</f>
        <v>14.35</v>
      </c>
      <c r="G172" s="150">
        <f t="shared" ref="G172" si="65">SUM(G173)</f>
        <v>54.1</v>
      </c>
      <c r="H172" s="150">
        <f t="shared" ref="H172" si="66">SUM(H173)</f>
        <v>55.1</v>
      </c>
    </row>
    <row r="173" spans="1:8" s="144" customFormat="1">
      <c r="A173" s="141" t="s">
        <v>21</v>
      </c>
      <c r="B173" s="142"/>
      <c r="C173" s="164" t="s">
        <v>159</v>
      </c>
      <c r="D173" s="145" t="s">
        <v>80</v>
      </c>
      <c r="E173" s="142"/>
      <c r="F173" s="150">
        <f t="shared" si="64"/>
        <v>14.35</v>
      </c>
      <c r="G173" s="150">
        <f t="shared" si="64"/>
        <v>54.1</v>
      </c>
      <c r="H173" s="150">
        <f t="shared" si="64"/>
        <v>55.1</v>
      </c>
    </row>
    <row r="174" spans="1:8" s="144" customFormat="1" ht="13.2" customHeight="1">
      <c r="A174" s="141" t="s">
        <v>21</v>
      </c>
      <c r="B174" s="142"/>
      <c r="C174" s="164" t="s">
        <v>159</v>
      </c>
      <c r="D174" s="145" t="s">
        <v>81</v>
      </c>
      <c r="E174" s="142"/>
      <c r="F174" s="150">
        <f t="shared" si="64"/>
        <v>14.35</v>
      </c>
      <c r="G174" s="150">
        <f t="shared" si="64"/>
        <v>54.1</v>
      </c>
      <c r="H174" s="150">
        <f t="shared" si="64"/>
        <v>55.1</v>
      </c>
    </row>
    <row r="175" spans="1:8" s="144" customFormat="1" ht="23.4" customHeight="1">
      <c r="A175" s="166" t="s">
        <v>396</v>
      </c>
      <c r="B175" s="142"/>
      <c r="C175" s="164" t="s">
        <v>159</v>
      </c>
      <c r="D175" s="143" t="s">
        <v>397</v>
      </c>
      <c r="E175" s="142"/>
      <c r="F175" s="150">
        <f>F176</f>
        <v>14.35</v>
      </c>
      <c r="G175" s="150">
        <f t="shared" ref="G175:H175" si="67">G176</f>
        <v>54.1</v>
      </c>
      <c r="H175" s="150">
        <f t="shared" si="67"/>
        <v>55.1</v>
      </c>
    </row>
    <row r="176" spans="1:8" s="149" customFormat="1" ht="34.200000000000003" customHeight="1">
      <c r="A176" s="165" t="s">
        <v>464</v>
      </c>
      <c r="B176" s="147"/>
      <c r="C176" s="163" t="s">
        <v>159</v>
      </c>
      <c r="D176" s="152" t="s">
        <v>397</v>
      </c>
      <c r="E176" s="147">
        <v>200</v>
      </c>
      <c r="F176" s="151">
        <v>14.35</v>
      </c>
      <c r="G176" s="151">
        <v>54.1</v>
      </c>
      <c r="H176" s="151">
        <v>55.1</v>
      </c>
    </row>
    <row r="177" spans="1:8" s="144" customFormat="1">
      <c r="A177" s="141" t="s">
        <v>165</v>
      </c>
      <c r="B177" s="142"/>
      <c r="C177" s="161" t="s">
        <v>166</v>
      </c>
      <c r="D177" s="143"/>
      <c r="E177" s="142"/>
      <c r="F177" s="150">
        <f t="shared" ref="F177" si="68">SUM(F178)</f>
        <v>17035.73</v>
      </c>
      <c r="G177" s="150">
        <f t="shared" ref="G177" si="69">SUM(G178)</f>
        <v>937.81</v>
      </c>
      <c r="H177" s="150">
        <f t="shared" ref="H177" si="70">SUM(H178)</f>
        <v>961.5</v>
      </c>
    </row>
    <row r="178" spans="1:8" s="144" customFormat="1">
      <c r="A178" s="141" t="s">
        <v>165</v>
      </c>
      <c r="B178" s="142"/>
      <c r="C178" s="164" t="s">
        <v>166</v>
      </c>
      <c r="D178" s="143" t="s">
        <v>368</v>
      </c>
      <c r="E178" s="142"/>
      <c r="F178" s="156">
        <f>F179+F188+F193+F198+F203</f>
        <v>17035.73</v>
      </c>
      <c r="G178" s="156">
        <v>937.81</v>
      </c>
      <c r="H178" s="156">
        <v>961.5</v>
      </c>
    </row>
    <row r="179" spans="1:8" s="144" customFormat="1" ht="71.400000000000006" customHeight="1">
      <c r="A179" s="177" t="s">
        <v>443</v>
      </c>
      <c r="B179" s="142"/>
      <c r="C179" s="164" t="s">
        <v>166</v>
      </c>
      <c r="D179" s="143" t="s">
        <v>168</v>
      </c>
      <c r="E179" s="142"/>
      <c r="F179" s="156">
        <f>F180+F184</f>
        <v>931.79</v>
      </c>
      <c r="G179" s="156">
        <f>G180+G184</f>
        <v>540.61</v>
      </c>
      <c r="H179" s="156">
        <f>H180+H184</f>
        <v>555.29999999999995</v>
      </c>
    </row>
    <row r="180" spans="1:8" s="144" customFormat="1">
      <c r="A180" s="141" t="s">
        <v>398</v>
      </c>
      <c r="B180" s="142"/>
      <c r="C180" s="164" t="s">
        <v>166</v>
      </c>
      <c r="D180" s="143" t="s">
        <v>401</v>
      </c>
      <c r="E180" s="142"/>
      <c r="F180" s="150">
        <f t="shared" ref="F180:H181" si="71">SUM(F181)</f>
        <v>683.1</v>
      </c>
      <c r="G180" s="150">
        <f t="shared" si="71"/>
        <v>0</v>
      </c>
      <c r="H180" s="150">
        <f t="shared" si="71"/>
        <v>0</v>
      </c>
    </row>
    <row r="181" spans="1:8" s="144" customFormat="1" ht="60.6" customHeight="1">
      <c r="A181" s="166" t="s">
        <v>399</v>
      </c>
      <c r="B181" s="142"/>
      <c r="C181" s="164" t="s">
        <v>166</v>
      </c>
      <c r="D181" s="143" t="s">
        <v>402</v>
      </c>
      <c r="E181" s="142"/>
      <c r="F181" s="150">
        <f t="shared" si="71"/>
        <v>683.1</v>
      </c>
      <c r="G181" s="150">
        <f t="shared" si="71"/>
        <v>0</v>
      </c>
      <c r="H181" s="150">
        <f t="shared" si="71"/>
        <v>0</v>
      </c>
    </row>
    <row r="182" spans="1:8" s="144" customFormat="1" ht="85.8" customHeight="1">
      <c r="A182" s="166" t="s">
        <v>400</v>
      </c>
      <c r="B182" s="142"/>
      <c r="C182" s="164" t="s">
        <v>166</v>
      </c>
      <c r="D182" s="143" t="s">
        <v>403</v>
      </c>
      <c r="E182" s="142"/>
      <c r="F182" s="150">
        <f>F183</f>
        <v>683.1</v>
      </c>
      <c r="G182" s="150">
        <f t="shared" ref="G182:H182" si="72">G183</f>
        <v>0</v>
      </c>
      <c r="H182" s="150">
        <f t="shared" si="72"/>
        <v>0</v>
      </c>
    </row>
    <row r="183" spans="1:8" s="144" customFormat="1" ht="34.200000000000003">
      <c r="A183" s="165" t="s">
        <v>464</v>
      </c>
      <c r="B183" s="142"/>
      <c r="C183" s="168" t="s">
        <v>166</v>
      </c>
      <c r="D183" s="152" t="s">
        <v>403</v>
      </c>
      <c r="E183" s="147">
        <v>200</v>
      </c>
      <c r="F183" s="154">
        <v>683.1</v>
      </c>
      <c r="G183" s="154">
        <v>0</v>
      </c>
      <c r="H183" s="154">
        <v>0</v>
      </c>
    </row>
    <row r="184" spans="1:8" s="144" customFormat="1" ht="13.8" customHeight="1">
      <c r="A184" s="173" t="s">
        <v>382</v>
      </c>
      <c r="B184" s="142"/>
      <c r="C184" s="164" t="s">
        <v>166</v>
      </c>
      <c r="D184" s="143" t="s">
        <v>404</v>
      </c>
      <c r="E184" s="157"/>
      <c r="F184" s="150">
        <f t="shared" ref="F184:H185" si="73">SUM(F185)</f>
        <v>248.69</v>
      </c>
      <c r="G184" s="150">
        <f t="shared" si="73"/>
        <v>540.61</v>
      </c>
      <c r="H184" s="150">
        <f t="shared" si="73"/>
        <v>555.29999999999995</v>
      </c>
    </row>
    <row r="185" spans="1:8" s="144" customFormat="1" ht="20.399999999999999" customHeight="1">
      <c r="A185" s="166" t="s">
        <v>405</v>
      </c>
      <c r="B185" s="142"/>
      <c r="C185" s="164" t="s">
        <v>166</v>
      </c>
      <c r="D185" s="143" t="s">
        <v>361</v>
      </c>
      <c r="E185" s="142"/>
      <c r="F185" s="150">
        <f t="shared" si="73"/>
        <v>248.69</v>
      </c>
      <c r="G185" s="150">
        <f t="shared" si="73"/>
        <v>540.61</v>
      </c>
      <c r="H185" s="150">
        <f t="shared" si="73"/>
        <v>555.29999999999995</v>
      </c>
    </row>
    <row r="186" spans="1:8" s="144" customFormat="1" ht="60" customHeight="1">
      <c r="A186" s="166" t="s">
        <v>406</v>
      </c>
      <c r="B186" s="142"/>
      <c r="C186" s="164" t="s">
        <v>166</v>
      </c>
      <c r="D186" s="143" t="s">
        <v>362</v>
      </c>
      <c r="E186" s="142"/>
      <c r="F186" s="150">
        <f>F187</f>
        <v>248.69</v>
      </c>
      <c r="G186" s="150">
        <f t="shared" ref="G186:H186" si="74">G187</f>
        <v>540.61</v>
      </c>
      <c r="H186" s="150">
        <f t="shared" si="74"/>
        <v>555.29999999999995</v>
      </c>
    </row>
    <row r="187" spans="1:8" s="149" customFormat="1" ht="34.200000000000003" customHeight="1">
      <c r="A187" s="165" t="s">
        <v>464</v>
      </c>
      <c r="B187" s="147"/>
      <c r="C187" s="163" t="s">
        <v>166</v>
      </c>
      <c r="D187" s="169" t="s">
        <v>362</v>
      </c>
      <c r="E187" s="147">
        <v>200</v>
      </c>
      <c r="F187" s="155">
        <v>248.69</v>
      </c>
      <c r="G187" s="155">
        <v>540.61</v>
      </c>
      <c r="H187" s="155">
        <v>555.29999999999995</v>
      </c>
    </row>
    <row r="188" spans="1:8" s="144" customFormat="1" ht="59.4" customHeight="1">
      <c r="A188" s="176" t="s">
        <v>444</v>
      </c>
      <c r="B188" s="142"/>
      <c r="C188" s="164" t="s">
        <v>166</v>
      </c>
      <c r="D188" s="143" t="s">
        <v>174</v>
      </c>
      <c r="E188" s="142"/>
      <c r="F188" s="150">
        <f t="shared" ref="F188:H190" si="75">SUM(F189)</f>
        <v>11511.88</v>
      </c>
      <c r="G188" s="150">
        <f t="shared" si="75"/>
        <v>300</v>
      </c>
      <c r="H188" s="150">
        <f t="shared" si="75"/>
        <v>300</v>
      </c>
    </row>
    <row r="189" spans="1:8" s="144" customFormat="1">
      <c r="A189" s="141" t="s">
        <v>363</v>
      </c>
      <c r="B189" s="142"/>
      <c r="C189" s="164" t="s">
        <v>166</v>
      </c>
      <c r="D189" s="143" t="s">
        <v>347</v>
      </c>
      <c r="E189" s="142"/>
      <c r="F189" s="150">
        <f t="shared" si="75"/>
        <v>11511.88</v>
      </c>
      <c r="G189" s="150">
        <f t="shared" ref="G189:H190" si="76">SUM(G190)</f>
        <v>300</v>
      </c>
      <c r="H189" s="150">
        <f t="shared" si="76"/>
        <v>300</v>
      </c>
    </row>
    <row r="190" spans="1:8" s="144" customFormat="1" ht="23.4" customHeight="1">
      <c r="A190" s="166" t="s">
        <v>348</v>
      </c>
      <c r="B190" s="142"/>
      <c r="C190" s="164" t="s">
        <v>166</v>
      </c>
      <c r="D190" s="143" t="s">
        <v>349</v>
      </c>
      <c r="E190" s="142"/>
      <c r="F190" s="150">
        <f t="shared" si="75"/>
        <v>11511.88</v>
      </c>
      <c r="G190" s="150">
        <f t="shared" si="76"/>
        <v>300</v>
      </c>
      <c r="H190" s="150">
        <f t="shared" si="76"/>
        <v>300</v>
      </c>
    </row>
    <row r="191" spans="1:8" s="144" customFormat="1" ht="24" customHeight="1">
      <c r="A191" s="166" t="s">
        <v>407</v>
      </c>
      <c r="B191" s="142"/>
      <c r="C191" s="164" t="s">
        <v>166</v>
      </c>
      <c r="D191" s="143" t="s">
        <v>350</v>
      </c>
      <c r="E191" s="142"/>
      <c r="F191" s="150">
        <f>F192</f>
        <v>11511.88</v>
      </c>
      <c r="G191" s="150">
        <f t="shared" ref="G191:H191" si="77">G192</f>
        <v>300</v>
      </c>
      <c r="H191" s="150">
        <f t="shared" si="77"/>
        <v>300</v>
      </c>
    </row>
    <row r="192" spans="1:8" s="149" customFormat="1" ht="34.200000000000003" customHeight="1">
      <c r="A192" s="165" t="s">
        <v>464</v>
      </c>
      <c r="B192" s="147"/>
      <c r="C192" s="163" t="s">
        <v>166</v>
      </c>
      <c r="D192" s="152" t="s">
        <v>350</v>
      </c>
      <c r="E192" s="147">
        <v>200</v>
      </c>
      <c r="F192" s="151">
        <v>11511.88</v>
      </c>
      <c r="G192" s="151">
        <v>300</v>
      </c>
      <c r="H192" s="151">
        <v>300</v>
      </c>
    </row>
    <row r="193" spans="1:8" s="144" customFormat="1" ht="108.6" customHeight="1">
      <c r="A193" s="166" t="s">
        <v>448</v>
      </c>
      <c r="B193" s="142"/>
      <c r="C193" s="164" t="s">
        <v>166</v>
      </c>
      <c r="D193" s="143" t="s">
        <v>408</v>
      </c>
      <c r="E193" s="142"/>
      <c r="F193" s="150">
        <f t="shared" ref="F193:H195" si="78">SUM(F194)</f>
        <v>91.2</v>
      </c>
      <c r="G193" s="150">
        <f t="shared" ref="G193:H194" si="79">SUM(G194)</f>
        <v>87</v>
      </c>
      <c r="H193" s="150">
        <f t="shared" si="79"/>
        <v>84</v>
      </c>
    </row>
    <row r="194" spans="1:8" s="144" customFormat="1" ht="10.199999999999999" customHeight="1">
      <c r="A194" s="141" t="s">
        <v>398</v>
      </c>
      <c r="B194" s="142"/>
      <c r="C194" s="164" t="s">
        <v>166</v>
      </c>
      <c r="D194" s="143" t="s">
        <v>409</v>
      </c>
      <c r="E194" s="142"/>
      <c r="F194" s="150">
        <f t="shared" si="78"/>
        <v>91.2</v>
      </c>
      <c r="G194" s="150">
        <f t="shared" si="79"/>
        <v>87</v>
      </c>
      <c r="H194" s="150">
        <f t="shared" si="79"/>
        <v>84</v>
      </c>
    </row>
    <row r="195" spans="1:8" s="144" customFormat="1" ht="82.8" customHeight="1">
      <c r="A195" s="166" t="s">
        <v>432</v>
      </c>
      <c r="B195" s="142"/>
      <c r="C195" s="164" t="s">
        <v>166</v>
      </c>
      <c r="D195" s="143" t="s">
        <v>410</v>
      </c>
      <c r="E195" s="142"/>
      <c r="F195" s="150">
        <f t="shared" si="78"/>
        <v>91.2</v>
      </c>
      <c r="G195" s="150">
        <f t="shared" si="78"/>
        <v>87</v>
      </c>
      <c r="H195" s="150">
        <f t="shared" si="78"/>
        <v>84</v>
      </c>
    </row>
    <row r="196" spans="1:8" s="144" customFormat="1" ht="36.6" customHeight="1">
      <c r="A196" s="166" t="s">
        <v>411</v>
      </c>
      <c r="B196" s="142"/>
      <c r="C196" s="164" t="s">
        <v>166</v>
      </c>
      <c r="D196" s="143" t="s">
        <v>412</v>
      </c>
      <c r="E196" s="142"/>
      <c r="F196" s="150">
        <f>F197</f>
        <v>91.2</v>
      </c>
      <c r="G196" s="150">
        <f t="shared" ref="G196:H196" si="80">G197</f>
        <v>87</v>
      </c>
      <c r="H196" s="150">
        <f t="shared" si="80"/>
        <v>84</v>
      </c>
    </row>
    <row r="197" spans="1:8" s="149" customFormat="1" ht="37.200000000000003" customHeight="1">
      <c r="A197" s="165" t="s">
        <v>464</v>
      </c>
      <c r="B197" s="147"/>
      <c r="C197" s="163" t="s">
        <v>166</v>
      </c>
      <c r="D197" s="152" t="s">
        <v>412</v>
      </c>
      <c r="E197" s="147">
        <v>200</v>
      </c>
      <c r="F197" s="151">
        <v>91.2</v>
      </c>
      <c r="G197" s="151">
        <v>87</v>
      </c>
      <c r="H197" s="151">
        <v>84</v>
      </c>
    </row>
    <row r="198" spans="1:8" s="149" customFormat="1" ht="98.4" customHeight="1">
      <c r="A198" s="177" t="s">
        <v>445</v>
      </c>
      <c r="B198" s="147"/>
      <c r="C198" s="164" t="s">
        <v>166</v>
      </c>
      <c r="D198" s="143" t="s">
        <v>421</v>
      </c>
      <c r="E198" s="147"/>
      <c r="F198" s="150">
        <f>SUM(F200)</f>
        <v>1052.6300000000001</v>
      </c>
      <c r="G198" s="150">
        <f>SUM(G200)</f>
        <v>0</v>
      </c>
      <c r="H198" s="150">
        <f>SUM(H200)</f>
        <v>0</v>
      </c>
    </row>
    <row r="199" spans="1:8" s="149" customFormat="1">
      <c r="A199" s="141" t="s">
        <v>323</v>
      </c>
      <c r="B199" s="147"/>
      <c r="C199" s="164" t="s">
        <v>166</v>
      </c>
      <c r="D199" s="143" t="s">
        <v>422</v>
      </c>
      <c r="E199" s="147"/>
      <c r="F199" s="150">
        <f t="shared" ref="F199:H200" si="81">SUM(F200)</f>
        <v>1052.6300000000001</v>
      </c>
      <c r="G199" s="150">
        <f t="shared" si="81"/>
        <v>0</v>
      </c>
      <c r="H199" s="150">
        <f t="shared" si="81"/>
        <v>0</v>
      </c>
    </row>
    <row r="200" spans="1:8" s="149" customFormat="1" ht="48" customHeight="1">
      <c r="A200" s="166" t="s">
        <v>424</v>
      </c>
      <c r="B200" s="147"/>
      <c r="C200" s="164" t="s">
        <v>166</v>
      </c>
      <c r="D200" s="143" t="s">
        <v>423</v>
      </c>
      <c r="E200" s="147"/>
      <c r="F200" s="150">
        <f t="shared" si="81"/>
        <v>1052.6300000000001</v>
      </c>
      <c r="G200" s="150">
        <f t="shared" si="81"/>
        <v>0</v>
      </c>
      <c r="H200" s="150">
        <f t="shared" si="81"/>
        <v>0</v>
      </c>
    </row>
    <row r="201" spans="1:8" s="144" customFormat="1" ht="35.4" customHeight="1">
      <c r="A201" s="166" t="s">
        <v>416</v>
      </c>
      <c r="B201" s="142"/>
      <c r="C201" s="164" t="s">
        <v>166</v>
      </c>
      <c r="D201" s="143" t="s">
        <v>418</v>
      </c>
      <c r="E201" s="142"/>
      <c r="F201" s="150">
        <f>F202</f>
        <v>1052.6300000000001</v>
      </c>
      <c r="G201" s="150">
        <f t="shared" ref="G201:H201" si="82">G202</f>
        <v>0</v>
      </c>
      <c r="H201" s="150">
        <f t="shared" si="82"/>
        <v>0</v>
      </c>
    </row>
    <row r="202" spans="1:8" s="149" customFormat="1" ht="34.200000000000003">
      <c r="A202" s="165" t="s">
        <v>464</v>
      </c>
      <c r="B202" s="147"/>
      <c r="C202" s="163" t="s">
        <v>166</v>
      </c>
      <c r="D202" s="152" t="s">
        <v>418</v>
      </c>
      <c r="E202" s="147">
        <v>200</v>
      </c>
      <c r="F202" s="147">
        <v>1052.6300000000001</v>
      </c>
      <c r="G202" s="151">
        <v>0</v>
      </c>
      <c r="H202" s="151">
        <v>0</v>
      </c>
    </row>
    <row r="203" spans="1:8" s="144" customFormat="1" ht="26.4" customHeight="1">
      <c r="A203" s="177" t="s">
        <v>79</v>
      </c>
      <c r="B203" s="142"/>
      <c r="C203" s="164" t="s">
        <v>166</v>
      </c>
      <c r="D203" s="143" t="s">
        <v>54</v>
      </c>
      <c r="E203" s="142"/>
      <c r="F203" s="150">
        <f t="shared" ref="F203:H203" si="83">SUM(F204)</f>
        <v>3448.2300000000005</v>
      </c>
      <c r="G203" s="150">
        <f t="shared" si="83"/>
        <v>10.199999999999999</v>
      </c>
      <c r="H203" s="150">
        <f t="shared" si="83"/>
        <v>22.2</v>
      </c>
    </row>
    <row r="204" spans="1:8" s="144" customFormat="1">
      <c r="A204" s="141" t="s">
        <v>21</v>
      </c>
      <c r="B204" s="142"/>
      <c r="C204" s="164" t="s">
        <v>166</v>
      </c>
      <c r="D204" s="145" t="s">
        <v>80</v>
      </c>
      <c r="E204" s="142"/>
      <c r="F204" s="150">
        <f t="shared" ref="F204:H204" si="84">F205</f>
        <v>3448.2300000000005</v>
      </c>
      <c r="G204" s="150">
        <f t="shared" si="84"/>
        <v>10.199999999999999</v>
      </c>
      <c r="H204" s="150">
        <f t="shared" si="84"/>
        <v>22.2</v>
      </c>
    </row>
    <row r="205" spans="1:8" s="144" customFormat="1" ht="13.2" customHeight="1">
      <c r="A205" s="141" t="s">
        <v>21</v>
      </c>
      <c r="B205" s="142"/>
      <c r="C205" s="164" t="s">
        <v>166</v>
      </c>
      <c r="D205" s="145" t="s">
        <v>81</v>
      </c>
      <c r="E205" s="142"/>
      <c r="F205" s="195">
        <f>F206+F216</f>
        <v>3448.2300000000005</v>
      </c>
      <c r="G205" s="195">
        <f>G206+G216</f>
        <v>10.199999999999999</v>
      </c>
      <c r="H205" s="195">
        <f>H206+H216</f>
        <v>22.2</v>
      </c>
    </row>
    <row r="206" spans="1:8" s="144" customFormat="1" ht="26.4" customHeight="1">
      <c r="A206" s="176" t="s">
        <v>433</v>
      </c>
      <c r="B206" s="142"/>
      <c r="C206" s="164" t="s">
        <v>166</v>
      </c>
      <c r="D206" s="143" t="s">
        <v>187</v>
      </c>
      <c r="E206" s="142"/>
      <c r="F206" s="150">
        <f>F207+F208+F210+F212+F214</f>
        <v>3105.76</v>
      </c>
      <c r="G206" s="150">
        <f t="shared" ref="G206:H206" si="85">G207+G208+G210+G212+G214</f>
        <v>10.199999999999999</v>
      </c>
      <c r="H206" s="150">
        <f t="shared" si="85"/>
        <v>22.2</v>
      </c>
    </row>
    <row r="207" spans="1:8" s="149" customFormat="1" ht="34.200000000000003">
      <c r="A207" s="165" t="s">
        <v>464</v>
      </c>
      <c r="B207" s="147"/>
      <c r="C207" s="163" t="s">
        <v>166</v>
      </c>
      <c r="D207" s="152" t="s">
        <v>187</v>
      </c>
      <c r="E207" s="147">
        <v>200</v>
      </c>
      <c r="F207" s="151">
        <v>1327.76</v>
      </c>
      <c r="G207" s="151">
        <v>0</v>
      </c>
      <c r="H207" s="151">
        <v>12</v>
      </c>
    </row>
    <row r="208" spans="1:8" s="149" customFormat="1">
      <c r="A208" s="174" t="s">
        <v>372</v>
      </c>
      <c r="B208" s="147"/>
      <c r="C208" s="164" t="s">
        <v>166</v>
      </c>
      <c r="D208" s="143" t="s">
        <v>187</v>
      </c>
      <c r="E208" s="142"/>
      <c r="F208" s="150">
        <f t="shared" ref="F208:H212" si="86">SUM(F209)</f>
        <v>1550</v>
      </c>
      <c r="G208" s="150">
        <f t="shared" si="86"/>
        <v>0</v>
      </c>
      <c r="H208" s="150">
        <f t="shared" si="86"/>
        <v>0</v>
      </c>
    </row>
    <row r="209" spans="1:8" s="149" customFormat="1" ht="34.200000000000003">
      <c r="A209" s="165" t="s">
        <v>464</v>
      </c>
      <c r="B209" s="147"/>
      <c r="C209" s="163" t="s">
        <v>166</v>
      </c>
      <c r="D209" s="152" t="s">
        <v>187</v>
      </c>
      <c r="E209" s="147">
        <v>200</v>
      </c>
      <c r="F209" s="151">
        <v>1550</v>
      </c>
      <c r="G209" s="151">
        <v>0</v>
      </c>
      <c r="H209" s="151">
        <v>0</v>
      </c>
    </row>
    <row r="210" spans="1:8" s="149" customFormat="1" ht="24">
      <c r="A210" s="174" t="s">
        <v>455</v>
      </c>
      <c r="B210" s="147"/>
      <c r="C210" s="164" t="s">
        <v>166</v>
      </c>
      <c r="D210" s="143" t="s">
        <v>456</v>
      </c>
      <c r="E210" s="142"/>
      <c r="F210" s="150">
        <f t="shared" si="86"/>
        <v>138</v>
      </c>
      <c r="G210" s="150">
        <f t="shared" si="86"/>
        <v>0</v>
      </c>
      <c r="H210" s="150">
        <f t="shared" si="86"/>
        <v>0</v>
      </c>
    </row>
    <row r="211" spans="1:8" s="149" customFormat="1" ht="34.200000000000003">
      <c r="A211" s="165" t="s">
        <v>464</v>
      </c>
      <c r="B211" s="147"/>
      <c r="C211" s="163" t="s">
        <v>166</v>
      </c>
      <c r="D211" s="152" t="s">
        <v>456</v>
      </c>
      <c r="E211" s="147">
        <v>200</v>
      </c>
      <c r="F211" s="151">
        <v>138</v>
      </c>
      <c r="G211" s="151">
        <v>0</v>
      </c>
      <c r="H211" s="151">
        <v>0</v>
      </c>
    </row>
    <row r="212" spans="1:8" s="149" customFormat="1">
      <c r="A212" s="174" t="s">
        <v>414</v>
      </c>
      <c r="B212" s="147"/>
      <c r="C212" s="164" t="s">
        <v>166</v>
      </c>
      <c r="D212" s="143" t="s">
        <v>187</v>
      </c>
      <c r="E212" s="142"/>
      <c r="F212" s="150">
        <f t="shared" si="86"/>
        <v>0</v>
      </c>
      <c r="G212" s="150">
        <f t="shared" si="86"/>
        <v>4</v>
      </c>
      <c r="H212" s="150">
        <f t="shared" si="86"/>
        <v>4</v>
      </c>
    </row>
    <row r="213" spans="1:8" s="149" customFormat="1">
      <c r="A213" s="165" t="s">
        <v>467</v>
      </c>
      <c r="B213" s="147"/>
      <c r="C213" s="163" t="s">
        <v>166</v>
      </c>
      <c r="D213" s="152" t="s">
        <v>187</v>
      </c>
      <c r="E213" s="147">
        <v>800</v>
      </c>
      <c r="F213" s="151">
        <v>0</v>
      </c>
      <c r="G213" s="151">
        <v>4</v>
      </c>
      <c r="H213" s="151">
        <v>4</v>
      </c>
    </row>
    <row r="214" spans="1:8" s="144" customFormat="1">
      <c r="A214" s="141" t="s">
        <v>413</v>
      </c>
      <c r="B214" s="142"/>
      <c r="C214" s="161" t="s">
        <v>166</v>
      </c>
      <c r="D214" s="145" t="s">
        <v>187</v>
      </c>
      <c r="E214" s="142"/>
      <c r="F214" s="150">
        <f>SUM(F215)</f>
        <v>90</v>
      </c>
      <c r="G214" s="150">
        <f t="shared" ref="G214:H214" si="87">SUM(G215)</f>
        <v>6.2</v>
      </c>
      <c r="H214" s="150">
        <f t="shared" si="87"/>
        <v>6.2</v>
      </c>
    </row>
    <row r="215" spans="1:8" s="149" customFormat="1">
      <c r="A215" s="165" t="s">
        <v>467</v>
      </c>
      <c r="B215" s="147"/>
      <c r="C215" s="163" t="s">
        <v>166</v>
      </c>
      <c r="D215" s="152" t="s">
        <v>187</v>
      </c>
      <c r="E215" s="147">
        <v>800</v>
      </c>
      <c r="F215" s="151">
        <v>90</v>
      </c>
      <c r="G215" s="151">
        <v>6.2</v>
      </c>
      <c r="H215" s="151">
        <v>6.2</v>
      </c>
    </row>
    <row r="216" spans="1:8" s="144" customFormat="1" ht="25.2" customHeight="1">
      <c r="A216" s="166" t="s">
        <v>415</v>
      </c>
      <c r="B216" s="142"/>
      <c r="C216" s="164" t="s">
        <v>166</v>
      </c>
      <c r="D216" s="143" t="s">
        <v>417</v>
      </c>
      <c r="E216" s="142"/>
      <c r="F216" s="150">
        <f>F217</f>
        <v>342.47</v>
      </c>
      <c r="G216" s="150">
        <f t="shared" ref="G216:H216" si="88">G217</f>
        <v>0</v>
      </c>
      <c r="H216" s="150">
        <f t="shared" si="88"/>
        <v>0</v>
      </c>
    </row>
    <row r="217" spans="1:8" s="149" customFormat="1" ht="34.200000000000003">
      <c r="A217" s="165" t="s">
        <v>464</v>
      </c>
      <c r="B217" s="147"/>
      <c r="C217" s="163" t="s">
        <v>166</v>
      </c>
      <c r="D217" s="152" t="s">
        <v>417</v>
      </c>
      <c r="E217" s="147">
        <v>200</v>
      </c>
      <c r="F217" s="151">
        <v>342.47</v>
      </c>
      <c r="G217" s="151">
        <v>0</v>
      </c>
      <c r="H217" s="151">
        <v>0</v>
      </c>
    </row>
    <row r="218" spans="1:8" s="144" customFormat="1">
      <c r="A218" s="141" t="s">
        <v>419</v>
      </c>
      <c r="B218" s="142"/>
      <c r="C218" s="164" t="s">
        <v>310</v>
      </c>
      <c r="D218" s="143"/>
      <c r="E218" s="142"/>
      <c r="F218" s="150">
        <f t="shared" ref="F218:H222" si="89">SUM(F219)</f>
        <v>80</v>
      </c>
      <c r="G218" s="150">
        <f t="shared" si="89"/>
        <v>0</v>
      </c>
      <c r="H218" s="150">
        <f t="shared" si="89"/>
        <v>0</v>
      </c>
    </row>
    <row r="219" spans="1:8" s="144" customFormat="1">
      <c r="A219" s="141" t="s">
        <v>312</v>
      </c>
      <c r="B219" s="142"/>
      <c r="C219" s="164" t="s">
        <v>310</v>
      </c>
      <c r="D219" s="143" t="s">
        <v>368</v>
      </c>
      <c r="E219" s="142"/>
      <c r="F219" s="150">
        <f t="shared" si="89"/>
        <v>80</v>
      </c>
      <c r="G219" s="150">
        <f t="shared" si="89"/>
        <v>0</v>
      </c>
      <c r="H219" s="150">
        <f t="shared" si="89"/>
        <v>0</v>
      </c>
    </row>
    <row r="220" spans="1:8" s="144" customFormat="1" ht="63" customHeight="1">
      <c r="A220" s="166" t="s">
        <v>447</v>
      </c>
      <c r="B220" s="142"/>
      <c r="C220" s="164" t="s">
        <v>310</v>
      </c>
      <c r="D220" s="143" t="s">
        <v>195</v>
      </c>
      <c r="E220" s="142"/>
      <c r="F220" s="150">
        <f t="shared" si="89"/>
        <v>80</v>
      </c>
      <c r="G220" s="150">
        <f t="shared" si="89"/>
        <v>0</v>
      </c>
      <c r="H220" s="150">
        <f t="shared" si="89"/>
        <v>0</v>
      </c>
    </row>
    <row r="221" spans="1:8" s="144" customFormat="1" ht="15" customHeight="1">
      <c r="A221" s="141" t="s">
        <v>323</v>
      </c>
      <c r="B221" s="142"/>
      <c r="C221" s="164" t="s">
        <v>310</v>
      </c>
      <c r="D221" s="143" t="s">
        <v>341</v>
      </c>
      <c r="E221" s="142"/>
      <c r="F221" s="150">
        <f t="shared" si="89"/>
        <v>80</v>
      </c>
      <c r="G221" s="150">
        <f t="shared" si="89"/>
        <v>0</v>
      </c>
      <c r="H221" s="150">
        <f t="shared" si="89"/>
        <v>0</v>
      </c>
    </row>
    <row r="222" spans="1:8" s="144" customFormat="1" ht="60" customHeight="1">
      <c r="A222" s="166" t="s">
        <v>420</v>
      </c>
      <c r="B222" s="142"/>
      <c r="C222" s="164" t="s">
        <v>310</v>
      </c>
      <c r="D222" s="143" t="s">
        <v>261</v>
      </c>
      <c r="E222" s="142"/>
      <c r="F222" s="150">
        <f t="shared" si="89"/>
        <v>80</v>
      </c>
      <c r="G222" s="150">
        <f t="shared" si="89"/>
        <v>0</v>
      </c>
      <c r="H222" s="150">
        <f t="shared" si="89"/>
        <v>0</v>
      </c>
    </row>
    <row r="223" spans="1:8" s="144" customFormat="1" ht="35.4" customHeight="1">
      <c r="A223" s="166" t="s">
        <v>309</v>
      </c>
      <c r="B223" s="142"/>
      <c r="C223" s="164" t="s">
        <v>310</v>
      </c>
      <c r="D223" s="143" t="s">
        <v>311</v>
      </c>
      <c r="E223" s="142"/>
      <c r="F223" s="150">
        <f>F224</f>
        <v>80</v>
      </c>
      <c r="G223" s="150">
        <f t="shared" ref="G223:H223" si="90">G224</f>
        <v>0</v>
      </c>
      <c r="H223" s="150">
        <f t="shared" si="90"/>
        <v>0</v>
      </c>
    </row>
    <row r="224" spans="1:8" s="149" customFormat="1" ht="33" customHeight="1">
      <c r="A224" s="165" t="s">
        <v>197</v>
      </c>
      <c r="B224" s="147"/>
      <c r="C224" s="168" t="s">
        <v>310</v>
      </c>
      <c r="D224" s="152" t="s">
        <v>311</v>
      </c>
      <c r="E224" s="147">
        <v>600</v>
      </c>
      <c r="F224" s="151">
        <v>80</v>
      </c>
      <c r="G224" s="151">
        <v>0</v>
      </c>
      <c r="H224" s="151">
        <v>0</v>
      </c>
    </row>
    <row r="225" spans="1:8" s="144" customFormat="1" ht="12.6" customHeight="1">
      <c r="A225" s="141" t="s">
        <v>191</v>
      </c>
      <c r="B225" s="142"/>
      <c r="C225" s="161" t="s">
        <v>192</v>
      </c>
      <c r="D225" s="145"/>
      <c r="E225" s="142"/>
      <c r="F225" s="150">
        <f t="shared" ref="F225:H226" si="91">SUM(F226)</f>
        <v>9790.2000000000007</v>
      </c>
      <c r="G225" s="150">
        <f t="shared" si="91"/>
        <v>904.9</v>
      </c>
      <c r="H225" s="150">
        <f t="shared" si="91"/>
        <v>804.9</v>
      </c>
    </row>
    <row r="226" spans="1:8" s="144" customFormat="1">
      <c r="A226" s="141" t="s">
        <v>352</v>
      </c>
      <c r="B226" s="142"/>
      <c r="C226" s="161" t="s">
        <v>194</v>
      </c>
      <c r="D226" s="143" t="s">
        <v>368</v>
      </c>
      <c r="E226" s="142"/>
      <c r="F226" s="150">
        <f t="shared" si="91"/>
        <v>9790.2000000000007</v>
      </c>
      <c r="G226" s="150">
        <f t="shared" si="91"/>
        <v>904.9</v>
      </c>
      <c r="H226" s="150">
        <f t="shared" si="91"/>
        <v>804.9</v>
      </c>
    </row>
    <row r="227" spans="1:8" s="144" customFormat="1" ht="60" customHeight="1">
      <c r="A227" s="166" t="s">
        <v>447</v>
      </c>
      <c r="B227" s="142"/>
      <c r="C227" s="164" t="s">
        <v>194</v>
      </c>
      <c r="D227" s="143" t="s">
        <v>195</v>
      </c>
      <c r="E227" s="142"/>
      <c r="F227" s="150">
        <f>SUM(F228)</f>
        <v>9790.2000000000007</v>
      </c>
      <c r="G227" s="150">
        <f t="shared" ref="G227:H228" si="92">SUM(G228)</f>
        <v>904.9</v>
      </c>
      <c r="H227" s="150">
        <f t="shared" si="92"/>
        <v>804.9</v>
      </c>
    </row>
    <row r="228" spans="1:8" s="158" customFormat="1" ht="15" customHeight="1">
      <c r="A228" s="141" t="s">
        <v>323</v>
      </c>
      <c r="B228" s="157"/>
      <c r="C228" s="164" t="s">
        <v>194</v>
      </c>
      <c r="D228" s="143" t="s">
        <v>341</v>
      </c>
      <c r="E228" s="157"/>
      <c r="F228" s="150">
        <f>SUM(F229)</f>
        <v>9790.2000000000007</v>
      </c>
      <c r="G228" s="150">
        <f t="shared" si="92"/>
        <v>904.9</v>
      </c>
      <c r="H228" s="150">
        <f t="shared" si="92"/>
        <v>804.9</v>
      </c>
    </row>
    <row r="229" spans="1:8" s="144" customFormat="1" ht="60" customHeight="1">
      <c r="A229" s="166" t="s">
        <v>260</v>
      </c>
      <c r="B229" s="142"/>
      <c r="C229" s="164" t="s">
        <v>194</v>
      </c>
      <c r="D229" s="143" t="s">
        <v>261</v>
      </c>
      <c r="E229" s="142"/>
      <c r="F229" s="150">
        <f>F230+F231+F233</f>
        <v>9790.2000000000007</v>
      </c>
      <c r="G229" s="150">
        <f t="shared" ref="G229:H229" si="93">G230+G231+G233</f>
        <v>904.9</v>
      </c>
      <c r="H229" s="150">
        <f t="shared" si="93"/>
        <v>804.9</v>
      </c>
    </row>
    <row r="230" spans="1:8" s="149" customFormat="1" ht="37.200000000000003" customHeight="1">
      <c r="A230" s="165" t="s">
        <v>197</v>
      </c>
      <c r="B230" s="147"/>
      <c r="C230" s="163" t="s">
        <v>194</v>
      </c>
      <c r="D230" s="169" t="s">
        <v>262</v>
      </c>
      <c r="E230" s="147">
        <v>600</v>
      </c>
      <c r="F230" s="151">
        <v>178.65</v>
      </c>
      <c r="G230" s="151">
        <v>245.1</v>
      </c>
      <c r="H230" s="151">
        <v>95.1</v>
      </c>
    </row>
    <row r="231" spans="1:8" s="144" customFormat="1" ht="48" customHeight="1">
      <c r="A231" s="166" t="s">
        <v>425</v>
      </c>
      <c r="B231" s="142"/>
      <c r="C231" s="164" t="s">
        <v>194</v>
      </c>
      <c r="D231" s="143" t="s">
        <v>426</v>
      </c>
      <c r="E231" s="142"/>
      <c r="F231" s="150">
        <f>F232</f>
        <v>7761.35</v>
      </c>
      <c r="G231" s="150">
        <f t="shared" ref="G231:H231" si="94">G232</f>
        <v>0</v>
      </c>
      <c r="H231" s="150">
        <f t="shared" si="94"/>
        <v>0</v>
      </c>
    </row>
    <row r="232" spans="1:8" s="149" customFormat="1" ht="38.4" customHeight="1">
      <c r="A232" s="165" t="s">
        <v>197</v>
      </c>
      <c r="B232" s="147"/>
      <c r="C232" s="163" t="s">
        <v>194</v>
      </c>
      <c r="D232" s="152" t="s">
        <v>426</v>
      </c>
      <c r="E232" s="147">
        <v>600</v>
      </c>
      <c r="F232" s="147">
        <v>7761.35</v>
      </c>
      <c r="G232" s="151">
        <v>0</v>
      </c>
      <c r="H232" s="151">
        <v>0</v>
      </c>
    </row>
    <row r="233" spans="1:8" s="144" customFormat="1" ht="96" customHeight="1">
      <c r="A233" s="166" t="s">
        <v>434</v>
      </c>
      <c r="B233" s="142"/>
      <c r="C233" s="164" t="s">
        <v>194</v>
      </c>
      <c r="D233" s="143" t="s">
        <v>263</v>
      </c>
      <c r="E233" s="142"/>
      <c r="F233" s="150">
        <f>F234</f>
        <v>1850.2</v>
      </c>
      <c r="G233" s="150">
        <f t="shared" ref="G233:H233" si="95">G234</f>
        <v>659.8</v>
      </c>
      <c r="H233" s="150">
        <f t="shared" si="95"/>
        <v>709.8</v>
      </c>
    </row>
    <row r="234" spans="1:8" s="149" customFormat="1" ht="34.799999999999997" customHeight="1">
      <c r="A234" s="165" t="s">
        <v>197</v>
      </c>
      <c r="B234" s="147"/>
      <c r="C234" s="163" t="s">
        <v>194</v>
      </c>
      <c r="D234" s="152" t="s">
        <v>263</v>
      </c>
      <c r="E234" s="147">
        <v>600</v>
      </c>
      <c r="F234" s="151">
        <v>1850.2</v>
      </c>
      <c r="G234" s="151">
        <v>659.8</v>
      </c>
      <c r="H234" s="147">
        <v>709.8</v>
      </c>
    </row>
    <row r="235" spans="1:8" s="144" customFormat="1" ht="17.399999999999999" customHeight="1">
      <c r="A235" s="141" t="s">
        <v>203</v>
      </c>
      <c r="B235" s="142"/>
      <c r="C235" s="161">
        <v>1000</v>
      </c>
      <c r="D235" s="145"/>
      <c r="E235" s="142"/>
      <c r="F235" s="156">
        <f>F236+F241</f>
        <v>4470.49</v>
      </c>
      <c r="G235" s="156">
        <f>G236+G241</f>
        <v>3498.51</v>
      </c>
      <c r="H235" s="156">
        <f>H236+H241</f>
        <v>949.4</v>
      </c>
    </row>
    <row r="236" spans="1:8" s="144" customFormat="1" ht="13.8" customHeight="1">
      <c r="A236" s="141" t="s">
        <v>205</v>
      </c>
      <c r="B236" s="142"/>
      <c r="C236" s="161">
        <v>1001</v>
      </c>
      <c r="D236" s="143" t="s">
        <v>368</v>
      </c>
      <c r="E236" s="142"/>
      <c r="F236" s="156">
        <v>1492.7</v>
      </c>
      <c r="G236" s="150">
        <v>948.5</v>
      </c>
      <c r="H236" s="150">
        <v>949.4</v>
      </c>
    </row>
    <row r="237" spans="1:8" s="144" customFormat="1" ht="25.8" customHeight="1">
      <c r="A237" s="141" t="s">
        <v>79</v>
      </c>
      <c r="B237" s="142"/>
      <c r="C237" s="164">
        <v>1001</v>
      </c>
      <c r="D237" s="143" t="s">
        <v>54</v>
      </c>
      <c r="E237" s="142"/>
      <c r="F237" s="150">
        <f t="shared" ref="F237:H238" si="96">SUM(F238)</f>
        <v>1492.7</v>
      </c>
      <c r="G237" s="150">
        <f t="shared" si="96"/>
        <v>948.5</v>
      </c>
      <c r="H237" s="150">
        <f t="shared" si="96"/>
        <v>949.4</v>
      </c>
    </row>
    <row r="238" spans="1:8" s="144" customFormat="1" ht="13.2" customHeight="1">
      <c r="A238" s="141" t="s">
        <v>21</v>
      </c>
      <c r="B238" s="142"/>
      <c r="C238" s="164">
        <v>1001</v>
      </c>
      <c r="D238" s="143" t="s">
        <v>80</v>
      </c>
      <c r="E238" s="142"/>
      <c r="F238" s="150">
        <f t="shared" si="96"/>
        <v>1492.7</v>
      </c>
      <c r="G238" s="150">
        <f t="shared" si="96"/>
        <v>948.5</v>
      </c>
      <c r="H238" s="150">
        <f t="shared" si="96"/>
        <v>949.4</v>
      </c>
    </row>
    <row r="239" spans="1:8" s="144" customFormat="1" ht="24">
      <c r="A239" s="141" t="s">
        <v>207</v>
      </c>
      <c r="B239" s="142"/>
      <c r="C239" s="161">
        <v>1001</v>
      </c>
      <c r="D239" s="143" t="s">
        <v>81</v>
      </c>
      <c r="E239" s="142"/>
      <c r="F239" s="150">
        <f>F240</f>
        <v>1492.7</v>
      </c>
      <c r="G239" s="150">
        <f t="shared" ref="G239:H239" si="97">G240</f>
        <v>948.5</v>
      </c>
      <c r="H239" s="150">
        <f t="shared" si="97"/>
        <v>949.4</v>
      </c>
    </row>
    <row r="240" spans="1:8" s="149" customFormat="1" ht="22.8">
      <c r="A240" s="165" t="s">
        <v>209</v>
      </c>
      <c r="B240" s="147"/>
      <c r="C240" s="163">
        <v>1001</v>
      </c>
      <c r="D240" s="152" t="s">
        <v>208</v>
      </c>
      <c r="E240" s="147">
        <v>300</v>
      </c>
      <c r="F240" s="159">
        <v>1492.7</v>
      </c>
      <c r="G240" s="151">
        <v>948.5</v>
      </c>
      <c r="H240" s="151">
        <v>949.4</v>
      </c>
    </row>
    <row r="241" spans="1:8" s="144" customFormat="1" ht="15" customHeight="1">
      <c r="A241" s="141" t="s">
        <v>427</v>
      </c>
      <c r="B241" s="142"/>
      <c r="C241" s="164">
        <v>1004</v>
      </c>
      <c r="D241" s="145"/>
      <c r="E241" s="142"/>
      <c r="F241" s="150">
        <f t="shared" ref="F241:H245" si="98">SUM(F242)</f>
        <v>2977.79</v>
      </c>
      <c r="G241" s="150">
        <f t="shared" si="98"/>
        <v>2550.0100000000002</v>
      </c>
      <c r="H241" s="150">
        <f t="shared" si="98"/>
        <v>0</v>
      </c>
    </row>
    <row r="242" spans="1:8" s="144" customFormat="1" ht="15" customHeight="1">
      <c r="A242" s="141" t="s">
        <v>427</v>
      </c>
      <c r="B242" s="142"/>
      <c r="C242" s="164">
        <v>1004</v>
      </c>
      <c r="D242" s="143" t="s">
        <v>368</v>
      </c>
      <c r="E242" s="142"/>
      <c r="F242" s="150">
        <f t="shared" si="98"/>
        <v>2977.79</v>
      </c>
      <c r="G242" s="150">
        <f t="shared" si="98"/>
        <v>2550.0100000000002</v>
      </c>
      <c r="H242" s="150">
        <f t="shared" si="98"/>
        <v>0</v>
      </c>
    </row>
    <row r="243" spans="1:8" s="149" customFormat="1" ht="72">
      <c r="A243" s="177" t="s">
        <v>446</v>
      </c>
      <c r="B243" s="147"/>
      <c r="C243" s="164">
        <v>1004</v>
      </c>
      <c r="D243" s="143" t="s">
        <v>242</v>
      </c>
      <c r="E243" s="142"/>
      <c r="F243" s="150">
        <f t="shared" si="98"/>
        <v>2977.79</v>
      </c>
      <c r="G243" s="150">
        <f t="shared" si="98"/>
        <v>2550.0100000000002</v>
      </c>
      <c r="H243" s="150">
        <f t="shared" si="98"/>
        <v>0</v>
      </c>
    </row>
    <row r="244" spans="1:8" s="144" customFormat="1">
      <c r="A244" s="141" t="s">
        <v>382</v>
      </c>
      <c r="B244" s="142"/>
      <c r="C244" s="161">
        <v>1004</v>
      </c>
      <c r="D244" s="145" t="s">
        <v>357</v>
      </c>
      <c r="E244" s="142"/>
      <c r="F244" s="150">
        <f t="shared" si="98"/>
        <v>2977.79</v>
      </c>
      <c r="G244" s="150">
        <f t="shared" si="98"/>
        <v>2550.0100000000002</v>
      </c>
      <c r="H244" s="150">
        <f t="shared" si="98"/>
        <v>0</v>
      </c>
    </row>
    <row r="245" spans="1:8" s="144" customFormat="1" ht="36.6" customHeight="1">
      <c r="A245" s="166" t="s">
        <v>428</v>
      </c>
      <c r="B245" s="142"/>
      <c r="C245" s="164">
        <v>1004</v>
      </c>
      <c r="D245" s="143" t="s">
        <v>358</v>
      </c>
      <c r="E245" s="142"/>
      <c r="F245" s="150">
        <f t="shared" si="98"/>
        <v>2977.79</v>
      </c>
      <c r="G245" s="150">
        <f t="shared" si="98"/>
        <v>2550.0100000000002</v>
      </c>
      <c r="H245" s="150">
        <f t="shared" si="98"/>
        <v>0</v>
      </c>
    </row>
    <row r="246" spans="1:8" s="144" customFormat="1" ht="24.6" customHeight="1">
      <c r="A246" s="175" t="s">
        <v>353</v>
      </c>
      <c r="B246" s="142"/>
      <c r="C246" s="164">
        <v>1004</v>
      </c>
      <c r="D246" s="143" t="s">
        <v>359</v>
      </c>
      <c r="E246" s="142"/>
      <c r="F246" s="150">
        <f>F247</f>
        <v>2977.79</v>
      </c>
      <c r="G246" s="150">
        <f t="shared" ref="G246:H246" si="99">G247</f>
        <v>2550.0100000000002</v>
      </c>
      <c r="H246" s="150">
        <f t="shared" si="99"/>
        <v>0</v>
      </c>
    </row>
    <row r="247" spans="1:8" s="149" customFormat="1" ht="23.4" customHeight="1">
      <c r="A247" s="165" t="s">
        <v>209</v>
      </c>
      <c r="B247" s="147"/>
      <c r="C247" s="163">
        <v>1004</v>
      </c>
      <c r="D247" s="152" t="s">
        <v>359</v>
      </c>
      <c r="E247" s="147">
        <v>300</v>
      </c>
      <c r="F247" s="151">
        <v>2977.79</v>
      </c>
      <c r="G247" s="159">
        <v>2550.0100000000002</v>
      </c>
      <c r="H247" s="151">
        <v>0</v>
      </c>
    </row>
    <row r="248" spans="1:8" s="144" customFormat="1">
      <c r="A248" s="141" t="s">
        <v>212</v>
      </c>
      <c r="B248" s="142"/>
      <c r="C248" s="161">
        <v>1100</v>
      </c>
      <c r="D248" s="145"/>
      <c r="E248" s="142"/>
      <c r="F248" s="150">
        <f t="shared" ref="F248:H252" si="100">SUM(F249)</f>
        <v>3000</v>
      </c>
      <c r="G248" s="150">
        <f t="shared" si="100"/>
        <v>900</v>
      </c>
      <c r="H248" s="150">
        <f t="shared" si="100"/>
        <v>700</v>
      </c>
    </row>
    <row r="249" spans="1:8" s="149" customFormat="1">
      <c r="A249" s="141" t="s">
        <v>214</v>
      </c>
      <c r="B249" s="147"/>
      <c r="C249" s="161">
        <v>1101</v>
      </c>
      <c r="D249" s="143" t="s">
        <v>368</v>
      </c>
      <c r="E249" s="147"/>
      <c r="F249" s="150">
        <f t="shared" si="100"/>
        <v>3000</v>
      </c>
      <c r="G249" s="150">
        <f t="shared" si="100"/>
        <v>900</v>
      </c>
      <c r="H249" s="150">
        <f t="shared" si="100"/>
        <v>700</v>
      </c>
    </row>
    <row r="250" spans="1:8" s="144" customFormat="1" ht="24">
      <c r="A250" s="141" t="s">
        <v>79</v>
      </c>
      <c r="B250" s="142"/>
      <c r="C250" s="161">
        <v>1101</v>
      </c>
      <c r="D250" s="143" t="s">
        <v>54</v>
      </c>
      <c r="E250" s="142"/>
      <c r="F250" s="150">
        <f t="shared" si="100"/>
        <v>3000</v>
      </c>
      <c r="G250" s="150">
        <f t="shared" si="100"/>
        <v>900</v>
      </c>
      <c r="H250" s="150">
        <f t="shared" si="100"/>
        <v>700</v>
      </c>
    </row>
    <row r="251" spans="1:8" s="144" customFormat="1">
      <c r="A251" s="141" t="s">
        <v>21</v>
      </c>
      <c r="B251" s="142"/>
      <c r="C251" s="161">
        <v>1101</v>
      </c>
      <c r="D251" s="145" t="s">
        <v>80</v>
      </c>
      <c r="E251" s="142"/>
      <c r="F251" s="150">
        <f>SUM(F252)</f>
        <v>3000</v>
      </c>
      <c r="G251" s="150">
        <f t="shared" si="100"/>
        <v>900</v>
      </c>
      <c r="H251" s="150">
        <f t="shared" si="100"/>
        <v>700</v>
      </c>
    </row>
    <row r="252" spans="1:8" s="144" customFormat="1">
      <c r="A252" s="141" t="s">
        <v>21</v>
      </c>
      <c r="B252" s="142"/>
      <c r="C252" s="161">
        <v>1101</v>
      </c>
      <c r="D252" s="145" t="s">
        <v>81</v>
      </c>
      <c r="E252" s="142"/>
      <c r="F252" s="150">
        <f>SUM(F253+F255)</f>
        <v>3000</v>
      </c>
      <c r="G252" s="150">
        <f t="shared" si="100"/>
        <v>900</v>
      </c>
      <c r="H252" s="150">
        <f t="shared" si="100"/>
        <v>700</v>
      </c>
    </row>
    <row r="253" spans="1:8" s="144" customFormat="1" ht="72.599999999999994" customHeight="1">
      <c r="A253" s="166" t="s">
        <v>230</v>
      </c>
      <c r="B253" s="142"/>
      <c r="C253" s="164">
        <v>1101</v>
      </c>
      <c r="D253" s="143" t="s">
        <v>224</v>
      </c>
      <c r="E253" s="142"/>
      <c r="F253" s="150">
        <f>F254</f>
        <v>1000</v>
      </c>
      <c r="G253" s="150">
        <f t="shared" ref="G253:H253" si="101">G254</f>
        <v>900</v>
      </c>
      <c r="H253" s="150">
        <f t="shared" si="101"/>
        <v>700</v>
      </c>
    </row>
    <row r="254" spans="1:8" s="149" customFormat="1" ht="38.4" customHeight="1">
      <c r="A254" s="165" t="s">
        <v>197</v>
      </c>
      <c r="B254" s="147"/>
      <c r="C254" s="163">
        <v>1101</v>
      </c>
      <c r="D254" s="152" t="s">
        <v>224</v>
      </c>
      <c r="E254" s="147">
        <v>600</v>
      </c>
      <c r="F254" s="159">
        <v>1000</v>
      </c>
      <c r="G254" s="159">
        <v>900</v>
      </c>
      <c r="H254" s="159">
        <v>700</v>
      </c>
    </row>
    <row r="255" spans="1:8" s="144" customFormat="1" ht="13.8" customHeight="1">
      <c r="A255" s="166" t="s">
        <v>429</v>
      </c>
      <c r="B255" s="142"/>
      <c r="C255" s="164">
        <v>1101</v>
      </c>
      <c r="D255" s="143" t="s">
        <v>244</v>
      </c>
      <c r="E255" s="142"/>
      <c r="F255" s="150">
        <f>F256</f>
        <v>2000</v>
      </c>
      <c r="G255" s="150">
        <f t="shared" ref="G255:H255" si="102">G256</f>
        <v>0</v>
      </c>
      <c r="H255" s="150">
        <f t="shared" si="102"/>
        <v>0</v>
      </c>
    </row>
    <row r="256" spans="1:8" s="149" customFormat="1" ht="37.799999999999997" customHeight="1">
      <c r="A256" s="165" t="s">
        <v>197</v>
      </c>
      <c r="B256" s="147"/>
      <c r="C256" s="163">
        <v>1101</v>
      </c>
      <c r="D256" s="152" t="s">
        <v>244</v>
      </c>
      <c r="E256" s="147">
        <v>600</v>
      </c>
      <c r="F256" s="159">
        <v>2000</v>
      </c>
      <c r="G256" s="159">
        <v>0</v>
      </c>
      <c r="H256" s="159">
        <v>0</v>
      </c>
    </row>
    <row r="257" spans="1:8" s="149" customFormat="1">
      <c r="A257" s="146" t="s">
        <v>225</v>
      </c>
      <c r="B257" s="147"/>
      <c r="C257" s="162"/>
      <c r="D257" s="148"/>
      <c r="E257" s="147"/>
      <c r="F257" s="147">
        <v>0</v>
      </c>
      <c r="G257" s="147">
        <v>467.8</v>
      </c>
      <c r="H257" s="147">
        <v>935.5</v>
      </c>
    </row>
    <row r="258" spans="1:8" s="144" customFormat="1">
      <c r="A258" s="141" t="s">
        <v>226</v>
      </c>
      <c r="B258" s="142"/>
      <c r="C258" s="161"/>
      <c r="D258" s="145"/>
      <c r="E258" s="142"/>
      <c r="F258" s="156">
        <f>SUM(F14)</f>
        <v>63473.05999999999</v>
      </c>
      <c r="G258" s="156">
        <f>SUM(G14)</f>
        <v>18910.939999999999</v>
      </c>
      <c r="H258" s="156">
        <f t="shared" ref="H258" si="103">SUM(H14)</f>
        <v>17190.019999999997</v>
      </c>
    </row>
    <row r="259" spans="1:8" s="149" customFormat="1" ht="2.4" customHeight="1">
      <c r="A259" s="147"/>
      <c r="B259" s="147"/>
      <c r="C259" s="188"/>
      <c r="D259" s="147"/>
      <c r="E259" s="147"/>
      <c r="F259" s="147"/>
      <c r="G259" s="147"/>
      <c r="H259" s="147"/>
    </row>
    <row r="260" spans="1:8" s="149" customFormat="1">
      <c r="C260" s="196"/>
    </row>
  </sheetData>
  <autoFilter ref="E1:E260"/>
  <mergeCells count="8"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25 августа 2025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2025-09-01T12:34:23Z</dcterms:modified>
</cp:coreProperties>
</file>